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43110" yWindow="0" windowWidth="14580" windowHeight="15570" tabRatio="869" firstSheet="1" activeTab="2"/>
  </bookViews>
  <sheets>
    <sheet name="Recovered_Sheet1" sheetId="1" state="veryHidden" r:id="rId1"/>
    <sheet name="BS" sheetId="2" r:id="rId2"/>
    <sheet name="PL" sheetId="6" r:id="rId3"/>
    <sheet name="Shareholder-equity66" sheetId="12" r:id="rId4"/>
    <sheet name="Shareholder-equity67" sheetId="14" r:id="rId5"/>
    <sheet name="Shareholder66" sheetId="13" r:id="rId6"/>
    <sheet name="Shareholder67" sheetId="15" r:id="rId7"/>
    <sheet name="Cashflow" sheetId="4" r:id="rId8"/>
  </sheets>
  <definedNames>
    <definedName name="_xlnm.Print_Area" localSheetId="1">BS!$A$1:$I$70</definedName>
    <definedName name="_xlnm.Print_Area" localSheetId="7">Cashflow!$A$1:$J$76</definedName>
    <definedName name="_xlnm.Print_Area" localSheetId="2">PL!$A$1:$J$44</definedName>
    <definedName name="_xlnm.Print_Area" localSheetId="5">Shareholder66!$A$1:$L$23</definedName>
    <definedName name="_xlnm.Print_Area" localSheetId="6">Shareholder67!$A$1:$L$23</definedName>
    <definedName name="_xlnm.Print_Area" localSheetId="3">'Shareholder-equity66'!$A$1:$L$23</definedName>
    <definedName name="_xlnm.Print_Area" localSheetId="4">'Shareholder-equity67'!$A$1:$L$23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4"/>
  <c r="D12"/>
  <c r="D26" i="6"/>
  <c r="H26"/>
  <c r="D16" i="15" l="1"/>
  <c r="H68" i="4" l="1"/>
  <c r="D68"/>
  <c r="J10"/>
  <c r="F10"/>
  <c r="H11" i="15"/>
  <c r="F11"/>
  <c r="D11"/>
  <c r="H21"/>
  <c r="F21"/>
  <c r="F23" s="1"/>
  <c r="D21"/>
  <c r="D23" s="1"/>
  <c r="J16"/>
  <c r="H16"/>
  <c r="F16"/>
  <c r="L15"/>
  <c r="L16" s="1"/>
  <c r="D21" i="13"/>
  <c r="F21"/>
  <c r="H21"/>
  <c r="J20"/>
  <c r="J19"/>
  <c r="L15" i="14"/>
  <c r="L16" s="1"/>
  <c r="H21"/>
  <c r="F21"/>
  <c r="D21"/>
  <c r="J16"/>
  <c r="H16"/>
  <c r="F16"/>
  <c r="D16"/>
  <c r="J20" i="12"/>
  <c r="L20" s="1"/>
  <c r="J19"/>
  <c r="L19" s="1"/>
  <c r="L15"/>
  <c r="H23" i="15" l="1"/>
  <c r="H16" i="13"/>
  <c r="F16"/>
  <c r="D16"/>
  <c r="D21" i="12"/>
  <c r="F21"/>
  <c r="H21"/>
  <c r="J40" i="6" l="1"/>
  <c r="H40"/>
  <c r="J20" i="15" s="1"/>
  <c r="L20" s="1"/>
  <c r="F40" i="6"/>
  <c r="D40"/>
  <c r="J20" i="14" s="1"/>
  <c r="L20" s="1"/>
  <c r="L20" i="13" l="1"/>
  <c r="J65" i="4"/>
  <c r="F65"/>
  <c r="J16" i="13" l="1"/>
  <c r="L15"/>
  <c r="L16" s="1"/>
  <c r="J16" i="12"/>
  <c r="H16"/>
  <c r="F16"/>
  <c r="F23" s="1"/>
  <c r="F11" i="14" s="1"/>
  <c r="D16" i="12"/>
  <c r="D23" s="1"/>
  <c r="D11" i="14" s="1"/>
  <c r="D23" s="1"/>
  <c r="L16" i="12"/>
  <c r="F23" i="14" l="1"/>
  <c r="H23" i="12"/>
  <c r="H11" i="14" s="1"/>
  <c r="H23" s="1"/>
  <c r="H23" i="13"/>
  <c r="D23"/>
  <c r="F23"/>
  <c r="J75" i="4"/>
  <c r="J60"/>
  <c r="F75"/>
  <c r="F60"/>
  <c r="J19" i="6" l="1"/>
  <c r="J13"/>
  <c r="F19"/>
  <c r="F13"/>
  <c r="I52" i="2"/>
  <c r="I47"/>
  <c r="I31"/>
  <c r="I19"/>
  <c r="E52"/>
  <c r="E47"/>
  <c r="E31"/>
  <c r="E19"/>
  <c r="D75" i="4"/>
  <c r="J21" i="6" l="1"/>
  <c r="J25" s="1"/>
  <c r="J27" s="1"/>
  <c r="F21"/>
  <c r="F25" s="1"/>
  <c r="F27" s="1"/>
  <c r="I54" i="2"/>
  <c r="E54"/>
  <c r="I33"/>
  <c r="E33"/>
  <c r="H19" i="6"/>
  <c r="F41" l="1"/>
  <c r="J41"/>
  <c r="J43"/>
  <c r="F43"/>
  <c r="C47" i="2"/>
  <c r="J27" i="4" l="1"/>
  <c r="J38" s="1"/>
  <c r="J40" s="1"/>
  <c r="J67" s="1"/>
  <c r="J69" s="1"/>
  <c r="F27"/>
  <c r="F38" s="1"/>
  <c r="F40" s="1"/>
  <c r="G19" i="2"/>
  <c r="C19"/>
  <c r="F67" i="4" l="1"/>
  <c r="F69" s="1"/>
  <c r="L11" i="12"/>
  <c r="L11" i="13"/>
  <c r="D13" i="6"/>
  <c r="D19"/>
  <c r="H13"/>
  <c r="H21" s="1"/>
  <c r="C52" i="2"/>
  <c r="H60" i="4"/>
  <c r="D60"/>
  <c r="H75"/>
  <c r="G31" i="2"/>
  <c r="C31"/>
  <c r="G47"/>
  <c r="G52"/>
  <c r="H25" i="6" l="1"/>
  <c r="D21"/>
  <c r="D25" s="1"/>
  <c r="G54" i="2"/>
  <c r="C54"/>
  <c r="C33"/>
  <c r="G33"/>
  <c r="H27" i="6" l="1"/>
  <c r="D27"/>
  <c r="D10" i="4" l="1"/>
  <c r="D27" s="1"/>
  <c r="D38" s="1"/>
  <c r="D40" s="1"/>
  <c r="J19" i="14"/>
  <c r="H10" i="4"/>
  <c r="J19" i="15"/>
  <c r="J21" i="12"/>
  <c r="D41" i="6"/>
  <c r="H41"/>
  <c r="H43"/>
  <c r="E68" i="2"/>
  <c r="E70" s="1"/>
  <c r="D43" i="6"/>
  <c r="J21" i="14" l="1"/>
  <c r="L19"/>
  <c r="L21" s="1"/>
  <c r="L19" i="15"/>
  <c r="L21" s="1"/>
  <c r="J21"/>
  <c r="H27" i="4"/>
  <c r="H38" s="1"/>
  <c r="H40" s="1"/>
  <c r="L19" i="13"/>
  <c r="L21" s="1"/>
  <c r="L23" s="1"/>
  <c r="J21"/>
  <c r="J23" s="1"/>
  <c r="J11" i="15" s="1"/>
  <c r="L11" s="1"/>
  <c r="J23" i="12"/>
  <c r="L23" i="15" l="1"/>
  <c r="J23"/>
  <c r="J11" i="14"/>
  <c r="L11" s="1"/>
  <c r="L23" s="1"/>
  <c r="L21" i="12"/>
  <c r="L23" s="1"/>
  <c r="G68" i="2"/>
  <c r="C68"/>
  <c r="J23" i="14" l="1"/>
  <c r="G70" i="2"/>
  <c r="I68"/>
  <c r="I70" s="1"/>
  <c r="C70"/>
  <c r="D65" i="4" l="1"/>
  <c r="D67" s="1"/>
  <c r="D69" s="1"/>
  <c r="H65"/>
  <c r="H67" s="1"/>
  <c r="H69" s="1"/>
</calcChain>
</file>

<file path=xl/sharedStrings.xml><?xml version="1.0" encoding="utf-8"?>
<sst xmlns="http://schemas.openxmlformats.org/spreadsheetml/2006/main" count="338" uniqueCount="178">
  <si>
    <t>สินทรัพย์หมุนเวียน</t>
  </si>
  <si>
    <t>หนี้สินหมุนเวียน</t>
  </si>
  <si>
    <t>ส่วนของผู้ถือหุ้น</t>
  </si>
  <si>
    <t>ทุนเรือนหุ้น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</si>
  <si>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</si>
  <si>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</si>
  <si>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</si>
  <si>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</si>
  <si>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สินทรัพย์ไม่หมุนเวียน</t>
  </si>
  <si>
    <t>สินทรัพย์</t>
  </si>
  <si>
    <t>หมายเหตุ</t>
  </si>
  <si>
    <t>รวมสินทรัพย์หมุนเวียน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</si>
  <si>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</si>
  <si>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</si>
  <si>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</si>
  <si>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เงินสดและรายการเทียบเท่าเงินสด </t>
  </si>
  <si>
    <t xml:space="preserve">สินค้าคงเหลือ </t>
  </si>
  <si>
    <t>หนี้สินและส่วนของผู้ถือหุ้น</t>
  </si>
  <si>
    <t>เจ้าหนี้การค้า</t>
  </si>
  <si>
    <t>รวมหนี้สิน</t>
  </si>
  <si>
    <t>รวมส่วนของผู้ถือหุ้น</t>
  </si>
  <si>
    <t>รวมหนี้สินและส่วนของผู้ถือหุ้น</t>
  </si>
  <si>
    <t>รายได้จากการขาย</t>
  </si>
  <si>
    <t>รายได้อื่น</t>
  </si>
  <si>
    <t>รวมรายได้</t>
  </si>
  <si>
    <t xml:space="preserve">ต้นทุนขาย </t>
  </si>
  <si>
    <t>รวมค่าใช้จ่าย</t>
  </si>
  <si>
    <t xml:space="preserve">รายได้ </t>
  </si>
  <si>
    <t xml:space="preserve">ค่าใช้จ่าย </t>
  </si>
  <si>
    <t xml:space="preserve">กำไรต่อหุ้นขั้นพื้นฐาน </t>
  </si>
  <si>
    <t>รวมหนี้สินหมุนเวียน</t>
  </si>
  <si>
    <t>เงินฝากที่ติดภาระผูกพัน</t>
  </si>
  <si>
    <t>(บาท)</t>
  </si>
  <si>
    <t>ลูกหนี้การค้า</t>
  </si>
  <si>
    <t>สินค้าคงเหลือ</t>
  </si>
  <si>
    <t>กำไรสะสม</t>
  </si>
  <si>
    <t xml:space="preserve">งบกระแสเงินสด </t>
  </si>
  <si>
    <t>รวมส่วน</t>
  </si>
  <si>
    <t>ของผู้ถือหุ้น</t>
  </si>
  <si>
    <t>ดอกเบี้ยรับ</t>
  </si>
  <si>
    <t>การเปลี่ยนแปลงในสินทรัพย์และหนี้สินดำเนินงาน</t>
  </si>
  <si>
    <t>9</t>
  </si>
  <si>
    <t>เงินลงทุนชั่วคราว</t>
  </si>
  <si>
    <t>และชำระแล้ว</t>
  </si>
  <si>
    <t>ที่ดินที่ยังไม่ได้ใช้ดำเนินงาน</t>
  </si>
  <si>
    <t>ที่ดิน อาคาร และอุปกรณ์</t>
  </si>
  <si>
    <t>สินทรัพย์ไม่มีตัวตน</t>
  </si>
  <si>
    <t>ค่าเสื่อมราคาและค่าตัดจำหน่าย</t>
  </si>
  <si>
    <t>เงินลงทุนระยะยาวอื่น</t>
  </si>
  <si>
    <t xml:space="preserve">ลูกหนี้การค้า </t>
  </si>
  <si>
    <t xml:space="preserve">   ทุนจดทะเบียน</t>
  </si>
  <si>
    <t xml:space="preserve">   ทุนที่ออกและชำระแล้ว </t>
  </si>
  <si>
    <t>งบการเงินเฉพาะกิจการ</t>
  </si>
  <si>
    <t>ตามวิธีส่วนได้เสีย</t>
  </si>
  <si>
    <t>งบการเงินที่แสดงเงินลงทุน</t>
  </si>
  <si>
    <t>ส่วนเกิน</t>
  </si>
  <si>
    <t>จัดสรร</t>
  </si>
  <si>
    <t>ยังไม่ได้</t>
  </si>
  <si>
    <t>งบการเงินที่แสดงเงินลงทุนตามวิธีส่วนได้เสีย</t>
  </si>
  <si>
    <t>เงินลงทุนในบริษัทร่วม</t>
  </si>
  <si>
    <t>กำไรสำหรับปี</t>
  </si>
  <si>
    <r>
      <t xml:space="preserve">   </t>
    </r>
    <r>
      <rPr>
        <sz val="15"/>
        <rFont val="Angsana New"/>
        <family val="1"/>
      </rPr>
      <t>จัดสรรแล้ว</t>
    </r>
  </si>
  <si>
    <t>ตามกฎหมาย</t>
  </si>
  <si>
    <t>ข้อมูลงบกระแสเงินสดเปิดเผยเพิ่มเติม</t>
  </si>
  <si>
    <t>ค่าใช้จ่ายในการบริหาร</t>
  </si>
  <si>
    <t xml:space="preserve">   ยังไม่ได้จัดสรร</t>
  </si>
  <si>
    <t xml:space="preserve">      ทุนสำรองตามกฎหมาย </t>
  </si>
  <si>
    <t>ทุนสำรอง</t>
  </si>
  <si>
    <t>บริษัท ไทยเทพรส จำกัด (มหาชน)</t>
  </si>
  <si>
    <t>หนี้สินไม่หมุนเวียน</t>
  </si>
  <si>
    <t>รวมหนี้สินไม่หมุนเวียน</t>
  </si>
  <si>
    <t>งบกำไรขาดทุนเบ็ดเสร็จ</t>
  </si>
  <si>
    <t>กำไรขาดทุนเบ็ดเสร็จอื่น</t>
  </si>
  <si>
    <t>รายการกับผู้ถือหุ้นที่บันทึกโดยตรงเข้าส่วนของผู้ถือหุ้น</t>
  </si>
  <si>
    <t xml:space="preserve">    การจัดสรรส่วนทุนให้ผู้ถือหุ้น</t>
  </si>
  <si>
    <t xml:space="preserve">    เงินปันผลให้ผู้ถือหุ้นของบริษัท</t>
  </si>
  <si>
    <t>กำไรขาดทุนเบ็ดเสร็จสำหรับปี</t>
  </si>
  <si>
    <t>5</t>
  </si>
  <si>
    <t>8</t>
  </si>
  <si>
    <t>10</t>
  </si>
  <si>
    <t xml:space="preserve">ค่าใช้จ่ายภาษีเงินได้ </t>
  </si>
  <si>
    <t>31 ธันวาคม</t>
  </si>
  <si>
    <t>สำหรับปีสิ้นสุดวันที่</t>
  </si>
  <si>
    <t>เงินจ่ายล่วงหน้าค่าวัตถุดิบ</t>
  </si>
  <si>
    <t>สินทรัพย์ภาษีเงินได้รอการตัดบัญชี</t>
  </si>
  <si>
    <t>4</t>
  </si>
  <si>
    <t>ลูกหนี้อื่น</t>
  </si>
  <si>
    <t>เจ้าหนี้อื่น</t>
  </si>
  <si>
    <t>ต้นทุนในการจัดจำหน่าย</t>
  </si>
  <si>
    <t>ภาษีเงินได้จ่ายออก</t>
  </si>
  <si>
    <t>เงินปันผลรับ</t>
  </si>
  <si>
    <t>ปรับรายการที่กระทบกำไรเป็นเงินสดรับ (จ่าย)</t>
  </si>
  <si>
    <t>กระแสเงินสดสุทธิได้มาจากกิจกรรมดำเนินงาน</t>
  </si>
  <si>
    <t>เงินสดจ่ายเพื่อซื้อสินทรัพย์ไม่มีตัวตน</t>
  </si>
  <si>
    <t>กระแสเงินสดสุทธิใช้ไปในกิจกรรมจัดหาเงิน</t>
  </si>
  <si>
    <t>ผลประโยชน์พนักงาน</t>
  </si>
  <si>
    <t>ประมาณการหนี้สินไม่หมุนเวียนสำหรับ</t>
  </si>
  <si>
    <t xml:space="preserve">      ของเงินลงทุนเผื่อขาย</t>
  </si>
  <si>
    <t>การเปลี่ยนแปลงในมูลค่ายุติธรรมสุทธิ</t>
  </si>
  <si>
    <t>ผลกำไรจากการวัดมูลค่าใหม่ของผลประโยชน์</t>
  </si>
  <si>
    <t xml:space="preserve">      พนักงานที่กำหนดไว้ </t>
  </si>
  <si>
    <t>กลับรายการผลขาดทุนจากการด้อยค่าของอุปกรณ์</t>
  </si>
  <si>
    <t xml:space="preserve">  -</t>
  </si>
  <si>
    <t xml:space="preserve">   -</t>
  </si>
  <si>
    <t>เงินให้กู้ยืมแก่บริษัทร่วมส่วนที่ครบกำหนด</t>
  </si>
  <si>
    <t xml:space="preserve">      ชำระภายในหนึ่งปี</t>
  </si>
  <si>
    <t>เงินให้กู้ยืมระยะยาวแก่บริษัทร่วม</t>
  </si>
  <si>
    <t>กระแสเงินสดสุทธิใช้ไปในกิจกรรมลงทุน</t>
  </si>
  <si>
    <t>สินทรัพย์หมุนเวียนอื่น</t>
  </si>
  <si>
    <t>ภาษีเงินได้นิติบุคคลค้างจ่าย</t>
  </si>
  <si>
    <t>กำไรจากกิจกรรมดำเนินงาน</t>
  </si>
  <si>
    <t>กำไรก่อนภาษีเงินได้</t>
  </si>
  <si>
    <t>มูลค่า</t>
  </si>
  <si>
    <t>หุ้นสามัญ</t>
  </si>
  <si>
    <t>ขาดทุนจากการตัดจำหน่ายสินค้าคงเหลือ</t>
  </si>
  <si>
    <t>ขาดทุนจากการจำหน่ายและตัดจำหน่ายอุปกรณ์</t>
  </si>
  <si>
    <t>เงินสดและรายการเทียบเท่าเงินสด ณ 1 มกราคม</t>
  </si>
  <si>
    <t>เงินสดและรายการเทียบเท่าเงินสด ณ 31 ธันวาคม</t>
  </si>
  <si>
    <t>7</t>
  </si>
  <si>
    <t>เงินสดรับชำระคืนจากเงินให้กู้ยืมแก่บริษัทร่วม</t>
  </si>
  <si>
    <t>เงินปันผลจ่ายให้ผู้ถือหุ้นของบริษัท</t>
  </si>
  <si>
    <t>จ่ายประมาณการหนี้สินสำหรับผลประโยชน์พนักงาน</t>
  </si>
  <si>
    <t>ส่วนเกินมูลค่าหุ้น</t>
  </si>
  <si>
    <t>ภาษีเงินได้ของรายการที่จะไม่ถูกจัดประเภทใหม่ไว้ใน</t>
  </si>
  <si>
    <t>กำไรขาดทุนในภายหลัง</t>
  </si>
  <si>
    <t>กลับรายการหนี้สงสัยจะสูญ</t>
  </si>
  <si>
    <t>รายการที่อาจถูกจัดประเภทใหม่ไว้ในกำไร</t>
  </si>
  <si>
    <t xml:space="preserve">      หรือขาดทุนในภายหลัง</t>
  </si>
  <si>
    <t>รายการที่จะไม่ถูกจัดประเภทใหม่ไว้ในกำไร</t>
  </si>
  <si>
    <t xml:space="preserve">    (หุ้นสามัญจำนวน 600,000,000 หุ้น มูลค่า 1 บาทต่อหุ้น)</t>
  </si>
  <si>
    <t xml:space="preserve">    (หุ้นสามัญจำนวน 360,000,000 หุ้น มูลค่า 1 บาทต่อหุ้น)</t>
  </si>
  <si>
    <t>กำไรขาดทุนเบ็ดเสร็จอื่นสำหรับปี - สุทธิจากภาษี</t>
  </si>
  <si>
    <t>กำไรขาดทุนเบ็ดเสร็จรวมสำหรับปี</t>
  </si>
  <si>
    <t>ขาดทุนจากการด้อยค่าด้านเครดิตที่คาดว่าจะเกิดขึ้น</t>
  </si>
  <si>
    <t>4, 6</t>
  </si>
  <si>
    <t>รวมกำไรขาดทุนเบ็ดเสร็จสำหรับปี</t>
  </si>
  <si>
    <t>2566</t>
  </si>
  <si>
    <t>สำหรับปีสิ้นสุดวันที่ 31 ธันวาคม 2566</t>
  </si>
  <si>
    <t>ยอดคงเหลือ ณ วันที่ 1 มกราคม 2566</t>
  </si>
  <si>
    <t>ยอดคงเหลือ ณ วันที่ 31 ธันวาคม 2566</t>
  </si>
  <si>
    <t>เงินสดและรายการเทียบเท่าเงินสดเพิ่มขึ้น (ลดลง) สุทธิ</t>
  </si>
  <si>
    <t xml:space="preserve">     กำไรขาดทุนเบ็ดเสร็จอื่น</t>
  </si>
  <si>
    <t>ของลูกหนี้การค้าและลูกหนี้อื่น</t>
  </si>
  <si>
    <t>กลับรายการจากการด้อยค่าที่ดินที่ยังไม่ใช้ดำเนินงาน</t>
  </si>
  <si>
    <t>2567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</si>
  <si>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</si>
  <si>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</si>
  <si>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</si>
  <si>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งบฐานะการเงิน</t>
  </si>
  <si>
    <t>งบการเปลี่ยนแปลงส่วนของผู้ถือหุ้น</t>
  </si>
  <si>
    <t>ส่วนเกินมูลค่าหุ้นสามัญ</t>
  </si>
  <si>
    <t>ส่วนแบ่งกำไรของบริษัทร่วมที่ใช้วิธีส่วนได้เสีย</t>
  </si>
  <si>
    <t xml:space="preserve">     กำไร</t>
  </si>
  <si>
    <t>ผลขาดทุนจากการด้อยค่าด้านเครดิตที่คาดว่าจะเกิดขึ้น</t>
  </si>
  <si>
    <t>ขาดทุนจากอัตราแลกเปลี่ยนที่ยังไม่เกิดขึ้น</t>
  </si>
  <si>
    <t>ส่วนแบ่งกำไรของบริษัทร่วมที่ใช้วิธีส่วนได้เสีย (สุทธิจากภาษี)</t>
  </si>
  <si>
    <t>เงินสดรับจากเงินลงทุนระยะยาวอื่น</t>
  </si>
  <si>
    <t>เงินสดรับจากเงินลงทุนชั่วคราว</t>
  </si>
  <si>
    <t>เงินสดรับจากเงินฝากที่ติดภาระผูกพัน</t>
  </si>
  <si>
    <t>16</t>
  </si>
  <si>
    <t>15</t>
  </si>
  <si>
    <t>(กำไร) ขาดทุนจากการปรับมูลค่ายุติธรรมของสินทรัพย์ทางการเงิน</t>
  </si>
  <si>
    <t>ประมาณการหนี้สินไม่หมุนเวียนสำหรับผลประโยชน์พนักงาน</t>
  </si>
  <si>
    <t>ทุนที่ออก</t>
  </si>
  <si>
    <t>อุปกรณ์ที่เพิ่มขึ้นในระหว่างงวด</t>
  </si>
  <si>
    <r>
      <t>บวก</t>
    </r>
    <r>
      <rPr>
        <sz val="15"/>
        <rFont val="Angsana New"/>
        <family val="1"/>
      </rPr>
      <t xml:space="preserve"> เงินจ่ายชำระเจ้าหนี้ค่าซื้ออุปกรณ์</t>
    </r>
  </si>
  <si>
    <r>
      <t>หัก</t>
    </r>
    <r>
      <rPr>
        <sz val="15"/>
        <rFont val="Angsana New"/>
        <family val="1"/>
      </rPr>
      <t xml:space="preserve">   เจ้าหนี้ค่าซื้ออุปกรณ์</t>
    </r>
  </si>
  <si>
    <t>กระแสเงินสดสุทธิได้มาจากการดำเนินงาน</t>
  </si>
  <si>
    <t>18</t>
  </si>
  <si>
    <t>20</t>
  </si>
  <si>
    <t>4, 11, 18</t>
  </si>
  <si>
    <t>4, 13</t>
  </si>
  <si>
    <t>ค่าใช้จ่ายภาษีเงินได้</t>
  </si>
  <si>
    <t>(กลับรายการ) ขาดทุนจากการปรับมูลค่าสินค้า</t>
  </si>
  <si>
    <t xml:space="preserve">    รวมการจัดสรรส่วนทุนให้ผู้ถือหุ้น</t>
  </si>
  <si>
    <t>เงินสดรับจากการขายอาคารและอุปกรณ์</t>
  </si>
  <si>
    <t>เงินสดจ่ายเงินลงทุนชั่วคราว</t>
  </si>
  <si>
    <t>เงินสดจ่ายเพื่อซื้อเครื่องจักรและอุปกรณ์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</si>
</sst>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(* #,##0.00_);_(* \(#,##0.00\);_(* &quot;-&quot;??_);_(@_)"/>
    <numFmt numFmtId="165" formatCode="#,##0\ ;\(#,##0\)"/>
    <numFmt numFmtId="166" formatCode="#,##0.00\ ;\(#,##0.00\)"/>
    <numFmt numFmtId="167" formatCode="0.0%"/>
    <numFmt numFmtId="168" formatCode="0.00_)"/>
    <numFmt numFmtId="169" formatCode="dd\-mmm\-yy_)"/>
    <numFmt numFmtId="170" formatCode="#,##0.00\ &quot;F&quot;;\-#,##0.00\ &quot;F&quot;"/>
    <numFmt numFmtId="171" formatCode="#,##0.00000\ ;\(#,##0.00000\)"/>
    <numFmt numFmtId="172" formatCode="_(* #,##0_);_(* \(#,##0\);_(* &quot;-&quot;??_);_(@_)"/>
  </numFmts>
  <fonts count="32">
    <font>
      <sz val="15"/>
      <name val="Angsana New"/>
      <family val="1"/>
    </font>
    <font>
      <sz val="11"/>
      <color theme="1"/>
      <name val="Calibri"/>
      <family val="2"/>
      <scheme val="minor"/>
    </font>
    <font>
      <sz val="10"/>
      <name val="ApFont"/>
    </font>
    <font>
      <sz val="10"/>
      <name val="Arial"/>
      <family val="2"/>
    </font>
    <font>
      <sz val="14"/>
      <name val="AngsanaUPC"/>
      <family val="1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5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1"/>
      <name val="Times New Roman"/>
      <family val="1"/>
    </font>
    <font>
      <sz val="15"/>
      <name val="Angsana New"/>
      <family val="1"/>
    </font>
    <font>
      <b/>
      <i/>
      <sz val="16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sz val="15"/>
      <name val="Angsana New"/>
      <family val="1"/>
      <charset val="222"/>
    </font>
    <font>
      <i/>
      <sz val="15"/>
      <color theme="1"/>
      <name val="Angsana New"/>
      <family val="1"/>
    </font>
    <font>
      <sz val="15"/>
      <color theme="0" tint="-0.14999847407452621"/>
      <name val="Angsana New"/>
      <family val="1"/>
    </font>
    <font>
      <sz val="14"/>
      <name val="Cordia New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charset val="222"/>
      <scheme val="minor"/>
    </font>
    <font>
      <sz val="12"/>
      <color rgb="FF9C5700"/>
      <name val="Calibri"/>
      <family val="2"/>
    </font>
    <font>
      <u/>
      <sz val="14"/>
      <color theme="10"/>
      <name val="Cordia New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  <charset val="222"/>
    </font>
    <font>
      <sz val="10"/>
      <color indexed="8"/>
      <name val="Arial"/>
      <family val="2"/>
      <charset val="222"/>
    </font>
    <font>
      <sz val="10"/>
      <color theme="1"/>
      <name val="Arial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2">
    <xf numFmtId="49" fontId="0" fillId="0" borderId="0"/>
    <xf numFmtId="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4" fillId="0" borderId="0"/>
    <xf numFmtId="169" fontId="4" fillId="0" borderId="0"/>
    <xf numFmtId="167" fontId="4" fillId="0" borderId="0"/>
    <xf numFmtId="38" fontId="5" fillId="2" borderId="0" applyNumberFormat="0" applyBorder="0" applyAlignment="0" applyProtection="0"/>
    <xf numFmtId="10" fontId="5" fillId="3" borderId="1" applyNumberFormat="0" applyBorder="0" applyAlignment="0" applyProtection="0"/>
    <xf numFmtId="37" fontId="6" fillId="0" borderId="0"/>
    <xf numFmtId="168" fontId="7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49" fontId="13" fillId="0" borderId="0"/>
    <xf numFmtId="10" fontId="3" fillId="0" borderId="0" applyFont="0" applyFill="0" applyBorder="0" applyAlignment="0" applyProtection="0"/>
    <xf numFmtId="1" fontId="3" fillId="0" borderId="2" applyNumberFormat="0" applyFill="0" applyAlignment="0" applyProtection="0">
      <alignment horizontal="center" vertical="center"/>
    </xf>
    <xf numFmtId="39" fontId="8" fillId="0" borderId="0"/>
    <xf numFmtId="39" fontId="13" fillId="0" borderId="0"/>
    <xf numFmtId="39" fontId="13" fillId="0" borderId="0"/>
    <xf numFmtId="43" fontId="2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4" fontId="26" fillId="4" borderId="8"/>
    <xf numFmtId="0" fontId="25" fillId="0" borderId="0"/>
    <xf numFmtId="43" fontId="22" fillId="0" borderId="0" applyFont="0" applyFill="0" applyBorder="0" applyAlignment="0" applyProtection="0"/>
    <xf numFmtId="0" fontId="3" fillId="0" borderId="0"/>
    <xf numFmtId="0" fontId="22" fillId="0" borderId="0"/>
    <xf numFmtId="9" fontId="2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2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2" fillId="0" borderId="0"/>
    <xf numFmtId="164" fontId="2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1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22" fillId="0" borderId="0"/>
    <xf numFmtId="0" fontId="31" fillId="0" borderId="0"/>
    <xf numFmtId="0" fontId="31" fillId="0" borderId="0"/>
    <xf numFmtId="0" fontId="31" fillId="0" borderId="0"/>
    <xf numFmtId="0" fontId="3" fillId="0" borderId="0"/>
  </cellStyleXfs>
  <cellXfs count="252">
    <xf numFmtId="49" fontId="0" fillId="0" borderId="0" xfId="0"/>
    <xf numFmtId="4" fontId="10" fillId="0" borderId="0" xfId="1" applyFont="1" applyFill="1"/>
    <xf numFmtId="4" fontId="11" fillId="0" borderId="0" xfId="1" applyFont="1" applyFill="1" applyAlignment="1">
      <alignment horizontal="left"/>
    </xf>
    <xf numFmtId="49" fontId="11" fillId="0" borderId="0" xfId="0" applyFont="1" applyFill="1" applyAlignment="1">
      <alignment horizontal="left"/>
    </xf>
    <xf numFmtId="49" fontId="8" fillId="0" borderId="0" xfId="0" applyFont="1" applyFill="1"/>
    <xf numFmtId="49" fontId="8" fillId="0" borderId="0" xfId="0" applyFont="1" applyFill="1" applyBorder="1"/>
    <xf numFmtId="4" fontId="8" fillId="0" borderId="0" xfId="1" applyFont="1" applyFill="1" applyBorder="1"/>
    <xf numFmtId="0" fontId="16" fillId="0" borderId="0" xfId="31" applyNumberFormat="1" applyFont="1" applyFill="1" applyBorder="1" applyAlignment="1">
      <alignment horizontal="center"/>
    </xf>
    <xf numFmtId="49" fontId="8" fillId="0" borderId="0" xfId="0" applyFont="1" applyFill="1" applyBorder="1" applyAlignment="1">
      <alignment horizontal="center"/>
    </xf>
    <xf numFmtId="4" fontId="8" fillId="0" borderId="0" xfId="1" applyFont="1" applyFill="1"/>
    <xf numFmtId="0" fontId="14" fillId="0" borderId="0" xfId="31" applyNumberFormat="1" applyFont="1" applyFill="1" applyBorder="1" applyAlignment="1">
      <alignment horizontal="center"/>
    </xf>
    <xf numFmtId="4" fontId="17" fillId="0" borderId="0" xfId="1" applyFont="1" applyFill="1"/>
    <xf numFmtId="165" fontId="8" fillId="0" borderId="0" xfId="1" applyNumberFormat="1" applyFont="1" applyFill="1"/>
    <xf numFmtId="4" fontId="8" fillId="0" borderId="0" xfId="1" applyFont="1" applyFill="1" applyAlignment="1">
      <alignment horizontal="left"/>
    </xf>
    <xf numFmtId="165" fontId="8" fillId="0" borderId="0" xfId="0" applyNumberFormat="1" applyFont="1" applyFill="1"/>
    <xf numFmtId="49" fontId="10" fillId="0" borderId="0" xfId="0" applyFont="1" applyFill="1"/>
    <xf numFmtId="165" fontId="10" fillId="0" borderId="0" xfId="1" applyNumberFormat="1" applyFont="1" applyFill="1"/>
    <xf numFmtId="4" fontId="16" fillId="0" borderId="0" xfId="1" applyFont="1" applyFill="1"/>
    <xf numFmtId="165" fontId="10" fillId="0" borderId="0" xfId="0" applyNumberFormat="1" applyFont="1" applyFill="1" applyBorder="1"/>
    <xf numFmtId="165" fontId="10" fillId="0" borderId="0" xfId="0" applyNumberFormat="1" applyFont="1" applyFill="1"/>
    <xf numFmtId="49" fontId="12" fillId="0" borderId="0" xfId="0" applyFont="1" applyFill="1" applyAlignment="1">
      <alignment horizontal="left"/>
    </xf>
    <xf numFmtId="166" fontId="8" fillId="0" borderId="0" xfId="1" applyNumberFormat="1" applyFont="1" applyFill="1" applyBorder="1"/>
    <xf numFmtId="165" fontId="10" fillId="0" borderId="0" xfId="1" applyNumberFormat="1" applyFont="1" applyFill="1" applyBorder="1"/>
    <xf numFmtId="49" fontId="16" fillId="0" borderId="0" xfId="0" applyFont="1" applyFill="1" applyAlignment="1">
      <alignment horizontal="center"/>
    </xf>
    <xf numFmtId="4" fontId="10" fillId="0" borderId="0" xfId="1" quotePrefix="1" applyFont="1" applyFill="1" applyAlignment="1">
      <alignment horizontal="left"/>
    </xf>
    <xf numFmtId="3" fontId="8" fillId="0" borderId="0" xfId="1" applyNumberFormat="1" applyFont="1" applyFill="1"/>
    <xf numFmtId="165" fontId="8" fillId="0" borderId="0" xfId="0" applyNumberFormat="1" applyFont="1" applyFill="1" applyBorder="1" applyAlignment="1"/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/>
    <xf numFmtId="165" fontId="11" fillId="0" borderId="0" xfId="0" applyNumberFormat="1" applyFont="1" applyFill="1" applyAlignment="1">
      <alignment horizontal="left"/>
    </xf>
    <xf numFmtId="165" fontId="9" fillId="0" borderId="0" xfId="1" applyNumberFormat="1" applyFont="1" applyFill="1"/>
    <xf numFmtId="49" fontId="18" fillId="0" borderId="0" xfId="0" applyFont="1" applyFill="1"/>
    <xf numFmtId="49" fontId="15" fillId="0" borderId="0" xfId="0" applyFont="1" applyFill="1" applyAlignment="1">
      <alignment horizontal="left"/>
    </xf>
    <xf numFmtId="49" fontId="16" fillId="0" borderId="0" xfId="0" applyFont="1" applyFill="1" applyBorder="1" applyAlignment="1">
      <alignment horizontal="center"/>
    </xf>
    <xf numFmtId="49" fontId="16" fillId="0" borderId="0" xfId="0" applyNumberFormat="1" applyFont="1" applyFill="1" applyAlignment="1">
      <alignment horizontal="center"/>
    </xf>
    <xf numFmtId="49" fontId="17" fillId="0" borderId="0" xfId="0" applyNumberFormat="1" applyFont="1" applyFill="1" applyAlignment="1">
      <alignment horizontal="center"/>
    </xf>
    <xf numFmtId="165" fontId="16" fillId="0" borderId="0" xfId="0" applyNumberFormat="1" applyFont="1" applyFill="1"/>
    <xf numFmtId="165" fontId="16" fillId="0" borderId="0" xfId="0" applyNumberFormat="1" applyFont="1" applyFill="1" applyAlignment="1">
      <alignment horizontal="center"/>
    </xf>
    <xf numFmtId="165" fontId="17" fillId="0" borderId="0" xfId="0" applyNumberFormat="1" applyFont="1" applyFill="1"/>
    <xf numFmtId="165" fontId="16" fillId="0" borderId="0" xfId="0" quotePrefix="1" applyNumberFormat="1" applyFont="1" applyFill="1" applyAlignment="1">
      <alignment horizontal="center"/>
    </xf>
    <xf numFmtId="165" fontId="16" fillId="0" borderId="0" xfId="0" applyNumberFormat="1" applyFont="1" applyFill="1" applyBorder="1" applyAlignment="1">
      <alignment horizontal="center"/>
    </xf>
    <xf numFmtId="165" fontId="17" fillId="0" borderId="0" xfId="0" applyNumberFormat="1" applyFont="1" applyFill="1" applyBorder="1" applyAlignment="1">
      <alignment horizontal="center"/>
    </xf>
    <xf numFmtId="165" fontId="17" fillId="0" borderId="0" xfId="1" applyNumberFormat="1" applyFont="1" applyFill="1" applyBorder="1" applyAlignment="1">
      <alignment horizontal="center"/>
    </xf>
    <xf numFmtId="165" fontId="16" fillId="0" borderId="0" xfId="1" applyNumberFormat="1" applyFont="1" applyFill="1" applyBorder="1" applyAlignment="1">
      <alignment horizontal="center"/>
    </xf>
    <xf numFmtId="49" fontId="17" fillId="0" borderId="0" xfId="0" applyFont="1" applyFill="1" applyBorder="1" applyAlignment="1">
      <alignment horizontal="left"/>
    </xf>
    <xf numFmtId="49" fontId="10" fillId="0" borderId="0" xfId="0" applyFont="1" applyFill="1" applyBorder="1" applyAlignment="1"/>
    <xf numFmtId="49" fontId="10" fillId="0" borderId="0" xfId="0" applyFont="1" applyFill="1" applyAlignment="1"/>
    <xf numFmtId="49" fontId="17" fillId="0" borderId="0" xfId="0" applyFont="1" applyFill="1" applyAlignment="1">
      <alignment horizontal="left"/>
    </xf>
    <xf numFmtId="166" fontId="19" fillId="0" borderId="0" xfId="0" applyNumberFormat="1" applyFont="1" applyFill="1"/>
    <xf numFmtId="166" fontId="8" fillId="0" borderId="0" xfId="0" applyNumberFormat="1" applyFont="1" applyFill="1"/>
    <xf numFmtId="49" fontId="19" fillId="0" borderId="0" xfId="0" applyFont="1" applyFill="1" applyAlignment="1">
      <alignment horizontal="left"/>
    </xf>
    <xf numFmtId="4" fontId="0" fillId="0" borderId="0" xfId="1" applyFont="1" applyFill="1"/>
    <xf numFmtId="49" fontId="0" fillId="0" borderId="0" xfId="1" applyNumberFormat="1" applyFont="1" applyFill="1" applyBorder="1" applyAlignment="1">
      <alignment horizontal="center"/>
    </xf>
    <xf numFmtId="165" fontId="17" fillId="0" borderId="0" xfId="0" applyNumberFormat="1" applyFont="1" applyFill="1" applyBorder="1"/>
    <xf numFmtId="0" fontId="10" fillId="0" borderId="0" xfId="0" applyNumberFormat="1" applyFont="1" applyFill="1" applyAlignment="1">
      <alignment horizontal="left"/>
    </xf>
    <xf numFmtId="49" fontId="9" fillId="0" borderId="0" xfId="0" applyFont="1" applyFill="1"/>
    <xf numFmtId="49" fontId="9" fillId="0" borderId="0" xfId="0" applyFont="1" applyFill="1" applyAlignment="1">
      <alignment horizontal="left"/>
    </xf>
    <xf numFmtId="171" fontId="16" fillId="0" borderId="0" xfId="0" applyNumberFormat="1" applyFont="1" applyFill="1"/>
    <xf numFmtId="49" fontId="0" fillId="0" borderId="0" xfId="0" applyFill="1" applyBorder="1" applyAlignment="1">
      <alignment horizontal="center"/>
    </xf>
    <xf numFmtId="49" fontId="14" fillId="0" borderId="0" xfId="0" applyFont="1" applyFill="1" applyBorder="1" applyAlignment="1">
      <alignment horizontal="center"/>
    </xf>
    <xf numFmtId="49" fontId="14" fillId="0" borderId="0" xfId="0" applyFont="1" applyFill="1" applyBorder="1" applyAlignment="1"/>
    <xf numFmtId="0" fontId="16" fillId="0" borderId="0" xfId="0" applyNumberFormat="1" applyFont="1" applyFill="1" applyAlignment="1">
      <alignment horizontal="center"/>
    </xf>
    <xf numFmtId="0" fontId="17" fillId="0" borderId="0" xfId="0" applyNumberFormat="1" applyFont="1" applyFill="1" applyAlignment="1">
      <alignment horizontal="left"/>
    </xf>
    <xf numFmtId="49" fontId="0" fillId="0" borderId="0" xfId="0" applyFont="1" applyFill="1" applyAlignment="1">
      <alignment horizontal="left"/>
    </xf>
    <xf numFmtId="165" fontId="20" fillId="0" borderId="0" xfId="0" applyNumberFormat="1" applyFont="1" applyFill="1" applyBorder="1" applyAlignment="1">
      <alignment horizontal="center"/>
    </xf>
    <xf numFmtId="49" fontId="0" fillId="0" borderId="0" xfId="0" applyFont="1" applyFill="1"/>
    <xf numFmtId="49" fontId="16" fillId="0" borderId="0" xfId="0" applyFont="1" applyFill="1" applyAlignment="1">
      <alignment horizontal="left"/>
    </xf>
    <xf numFmtId="49" fontId="0" fillId="0" borderId="0" xfId="0" applyFill="1" applyAlignment="1">
      <alignment horizontal="left"/>
    </xf>
    <xf numFmtId="49" fontId="8" fillId="0" borderId="0" xfId="0" applyFont="1" applyFill="1" applyAlignment="1">
      <alignment horizontal="left"/>
    </xf>
    <xf numFmtId="49" fontId="10" fillId="0" borderId="0" xfId="0" applyFont="1" applyFill="1" applyAlignment="1">
      <alignment horizontal="left"/>
    </xf>
    <xf numFmtId="49" fontId="0" fillId="0" borderId="0" xfId="0" applyFill="1"/>
    <xf numFmtId="49" fontId="14" fillId="0" borderId="0" xfId="0" applyFont="1" applyFill="1" applyBorder="1"/>
    <xf numFmtId="49" fontId="14" fillId="0" borderId="0" xfId="31" applyFont="1" applyFill="1" applyBorder="1"/>
    <xf numFmtId="166" fontId="14" fillId="0" borderId="0" xfId="31" applyNumberFormat="1" applyFont="1" applyFill="1" applyBorder="1" applyAlignment="1">
      <alignment horizontal="center"/>
    </xf>
    <xf numFmtId="4" fontId="8" fillId="0" borderId="0" xfId="1" applyFont="1" applyFill="1" applyBorder="1" applyAlignment="1">
      <alignment horizontal="center"/>
    </xf>
    <xf numFmtId="4" fontId="14" fillId="0" borderId="0" xfId="1" applyFont="1" applyFill="1" applyBorder="1" applyAlignment="1">
      <alignment horizontal="center"/>
    </xf>
    <xf numFmtId="49" fontId="14" fillId="0" borderId="0" xfId="0" applyFont="1" applyFill="1" applyBorder="1" applyAlignment="1">
      <alignment horizontal="center" wrapText="1"/>
    </xf>
    <xf numFmtId="49" fontId="0" fillId="0" borderId="0" xfId="0" applyFont="1" applyFill="1" applyBorder="1" applyAlignment="1">
      <alignment horizontal="center" wrapText="1"/>
    </xf>
    <xf numFmtId="49" fontId="8" fillId="0" borderId="0" xfId="31" applyFont="1" applyFill="1" applyBorder="1"/>
    <xf numFmtId="49" fontId="8" fillId="0" borderId="0" xfId="0" applyFont="1" applyFill="1" applyBorder="1" applyAlignment="1">
      <alignment horizontal="center" wrapText="1"/>
    </xf>
    <xf numFmtId="166" fontId="16" fillId="0" borderId="0" xfId="31" applyNumberFormat="1" applyFont="1" applyFill="1" applyBorder="1" applyAlignment="1"/>
    <xf numFmtId="2" fontId="8" fillId="0" borderId="0" xfId="0" applyNumberFormat="1" applyFont="1" applyFill="1"/>
    <xf numFmtId="172" fontId="21" fillId="0" borderId="0" xfId="2" applyNumberFormat="1" applyFont="1" applyFill="1" applyBorder="1" applyAlignment="1">
      <alignment horizontal="left"/>
    </xf>
    <xf numFmtId="164" fontId="16" fillId="0" borderId="0" xfId="0" applyNumberFormat="1" applyFont="1" applyFill="1"/>
    <xf numFmtId="172" fontId="0" fillId="0" borderId="0" xfId="1" applyNumberFormat="1" applyFont="1" applyFill="1" applyBorder="1" applyAlignment="1">
      <alignment horizontal="right"/>
    </xf>
    <xf numFmtId="172" fontId="8" fillId="0" borderId="0" xfId="1" applyNumberFormat="1" applyFont="1" applyFill="1" applyBorder="1" applyAlignment="1">
      <alignment horizontal="right"/>
    </xf>
    <xf numFmtId="172" fontId="10" fillId="0" borderId="5" xfId="1" applyNumberFormat="1" applyFont="1" applyFill="1" applyBorder="1" applyAlignment="1">
      <alignment horizontal="right"/>
    </xf>
    <xf numFmtId="172" fontId="10" fillId="0" borderId="6" xfId="1" applyNumberFormat="1" applyFont="1" applyFill="1" applyBorder="1" applyAlignment="1">
      <alignment horizontal="right"/>
    </xf>
    <xf numFmtId="172" fontId="18" fillId="0" borderId="0" xfId="1" applyNumberFormat="1" applyFont="1" applyFill="1" applyBorder="1" applyAlignment="1">
      <alignment horizontal="left" indent="6"/>
    </xf>
    <xf numFmtId="172" fontId="18" fillId="0" borderId="0" xfId="1" applyNumberFormat="1" applyFont="1" applyFill="1" applyAlignment="1">
      <alignment horizontal="right"/>
    </xf>
    <xf numFmtId="172" fontId="18" fillId="0" borderId="0" xfId="1" applyNumberFormat="1" applyFont="1" applyFill="1" applyBorder="1" applyAlignment="1">
      <alignment horizontal="right"/>
    </xf>
    <xf numFmtId="172" fontId="8" fillId="0" borderId="3" xfId="1" applyNumberFormat="1" applyFont="1" applyFill="1" applyBorder="1"/>
    <xf numFmtId="172" fontId="8" fillId="0" borderId="0" xfId="1" applyNumberFormat="1" applyFont="1" applyFill="1" applyAlignment="1">
      <alignment horizontal="right"/>
    </xf>
    <xf numFmtId="172" fontId="10" fillId="0" borderId="0" xfId="1" applyNumberFormat="1" applyFont="1" applyFill="1" applyAlignment="1">
      <alignment horizontal="right"/>
    </xf>
    <xf numFmtId="4" fontId="8" fillId="0" borderId="0" xfId="1" applyNumberFormat="1" applyFont="1" applyFill="1"/>
    <xf numFmtId="4" fontId="8" fillId="0" borderId="0" xfId="1" applyNumberFormat="1" applyFont="1" applyFill="1" applyBorder="1"/>
    <xf numFmtId="4" fontId="0" fillId="0" borderId="0" xfId="1" applyNumberFormat="1" applyFont="1" applyFill="1"/>
    <xf numFmtId="4" fontId="18" fillId="0" borderId="0" xfId="1" applyNumberFormat="1" applyFont="1" applyFill="1"/>
    <xf numFmtId="4" fontId="10" fillId="0" borderId="0" xfId="1" applyNumberFormat="1" applyFont="1" applyFill="1"/>
    <xf numFmtId="10" fontId="8" fillId="0" borderId="0" xfId="38" applyNumberFormat="1" applyFont="1" applyFill="1"/>
    <xf numFmtId="10" fontId="8" fillId="0" borderId="0" xfId="38" applyNumberFormat="1" applyFont="1" applyFill="1" applyBorder="1"/>
    <xf numFmtId="10" fontId="18" fillId="0" borderId="0" xfId="38" applyNumberFormat="1" applyFont="1" applyFill="1"/>
    <xf numFmtId="10" fontId="10" fillId="0" borderId="0" xfId="38" applyNumberFormat="1" applyFont="1" applyFill="1"/>
    <xf numFmtId="10" fontId="0" fillId="0" borderId="0" xfId="38" applyNumberFormat="1" applyFont="1" applyFill="1"/>
    <xf numFmtId="172" fontId="0" fillId="0" borderId="0" xfId="1" applyNumberFormat="1" applyFont="1" applyFill="1" applyAlignment="1">
      <alignment horizontal="right"/>
    </xf>
    <xf numFmtId="172" fontId="16" fillId="0" borderId="0" xfId="0" applyNumberFormat="1" applyFont="1" applyFill="1" applyAlignment="1">
      <alignment horizontal="center"/>
    </xf>
    <xf numFmtId="172" fontId="9" fillId="0" borderId="0" xfId="0" applyNumberFormat="1" applyFont="1" applyFill="1"/>
    <xf numFmtId="172" fontId="9" fillId="0" borderId="0" xfId="1" applyNumberFormat="1" applyFont="1" applyFill="1"/>
    <xf numFmtId="172" fontId="0" fillId="0" borderId="0" xfId="1" applyNumberFormat="1" applyFont="1" applyFill="1" applyBorder="1" applyAlignment="1">
      <alignment horizontal="center"/>
    </xf>
    <xf numFmtId="172" fontId="10" fillId="0" borderId="5" xfId="1" applyNumberFormat="1" applyFont="1" applyFill="1" applyBorder="1"/>
    <xf numFmtId="172" fontId="17" fillId="0" borderId="0" xfId="0" applyNumberFormat="1" applyFont="1" applyFill="1" applyAlignment="1">
      <alignment horizontal="center"/>
    </xf>
    <xf numFmtId="172" fontId="10" fillId="0" borderId="0" xfId="1" applyNumberFormat="1" applyFont="1" applyFill="1"/>
    <xf numFmtId="172" fontId="0" fillId="0" borderId="0" xfId="1" applyNumberFormat="1" applyFont="1" applyFill="1"/>
    <xf numFmtId="172" fontId="9" fillId="0" borderId="0" xfId="1" applyNumberFormat="1" applyFont="1" applyFill="1" applyBorder="1"/>
    <xf numFmtId="172" fontId="9" fillId="0" borderId="3" xfId="1" applyNumberFormat="1" applyFont="1" applyFill="1" applyBorder="1"/>
    <xf numFmtId="172" fontId="10" fillId="0" borderId="6" xfId="1" applyNumberFormat="1" applyFont="1" applyFill="1" applyBorder="1"/>
    <xf numFmtId="172" fontId="10" fillId="0" borderId="0" xfId="1" applyNumberFormat="1" applyFont="1" applyFill="1" applyBorder="1"/>
    <xf numFmtId="172" fontId="16" fillId="0" borderId="0" xfId="0" applyNumberFormat="1" applyFont="1" applyFill="1"/>
    <xf numFmtId="172" fontId="10" fillId="0" borderId="3" xfId="1" applyNumberFormat="1" applyFont="1" applyFill="1" applyBorder="1"/>
    <xf numFmtId="172" fontId="17" fillId="0" borderId="0" xfId="0" applyNumberFormat="1" applyFont="1" applyFill="1"/>
    <xf numFmtId="172" fontId="17" fillId="0" borderId="0" xfId="0" applyNumberFormat="1" applyFont="1" applyFill="1" applyBorder="1"/>
    <xf numFmtId="172" fontId="16" fillId="0" borderId="0" xfId="0" applyNumberFormat="1" applyFont="1" applyFill="1" applyBorder="1"/>
    <xf numFmtId="172" fontId="8" fillId="0" borderId="0" xfId="1" applyNumberFormat="1" applyFont="1" applyFill="1" applyBorder="1"/>
    <xf numFmtId="172" fontId="10" fillId="0" borderId="7" xfId="1" applyNumberFormat="1" applyFont="1" applyFill="1" applyBorder="1"/>
    <xf numFmtId="172" fontId="16" fillId="0" borderId="0" xfId="0" quotePrefix="1" applyNumberFormat="1" applyFont="1" applyFill="1" applyAlignment="1">
      <alignment horizontal="center"/>
    </xf>
    <xf numFmtId="172" fontId="18" fillId="0" borderId="0" xfId="0" applyNumberFormat="1" applyFont="1" applyFill="1"/>
    <xf numFmtId="172" fontId="18" fillId="0" borderId="0" xfId="1" applyNumberFormat="1" applyFont="1" applyFill="1" applyBorder="1"/>
    <xf numFmtId="172" fontId="18" fillId="0" borderId="0" xfId="1" applyNumberFormat="1" applyFont="1" applyFill="1"/>
    <xf numFmtId="172" fontId="16" fillId="0" borderId="0" xfId="0" quotePrefix="1" applyNumberFormat="1" applyFont="1" applyFill="1" applyBorder="1" applyAlignment="1">
      <alignment horizontal="center"/>
    </xf>
    <xf numFmtId="172" fontId="9" fillId="0" borderId="6" xfId="1" applyNumberFormat="1" applyFont="1" applyFill="1" applyBorder="1"/>
    <xf numFmtId="172" fontId="9" fillId="0" borderId="0" xfId="1" applyNumberFormat="1" applyFont="1" applyFill="1" applyAlignment="1">
      <alignment horizontal="right"/>
    </xf>
    <xf numFmtId="172" fontId="8" fillId="0" borderId="0" xfId="1" applyNumberFormat="1" applyFont="1" applyFill="1"/>
    <xf numFmtId="172" fontId="8" fillId="0" borderId="0" xfId="0" applyNumberFormat="1" applyFont="1" applyFill="1"/>
    <xf numFmtId="172" fontId="16" fillId="0" borderId="0" xfId="0" applyNumberFormat="1" applyFont="1" applyFill="1" applyBorder="1" applyAlignment="1">
      <alignment horizontal="center"/>
    </xf>
    <xf numFmtId="172" fontId="0" fillId="0" borderId="3" xfId="0" applyNumberFormat="1" applyFill="1" applyBorder="1"/>
    <xf numFmtId="172" fontId="10" fillId="0" borderId="5" xfId="0" applyNumberFormat="1" applyFont="1" applyFill="1" applyBorder="1"/>
    <xf numFmtId="172" fontId="17" fillId="0" borderId="0" xfId="0" applyNumberFormat="1" applyFont="1" applyFill="1" applyBorder="1" applyAlignment="1">
      <alignment horizontal="center"/>
    </xf>
    <xf numFmtId="172" fontId="17" fillId="0" borderId="0" xfId="1" applyNumberFormat="1" applyFont="1" applyFill="1" applyBorder="1" applyAlignment="1">
      <alignment horizontal="center"/>
    </xf>
    <xf numFmtId="172" fontId="16" fillId="0" borderId="0" xfId="1" applyNumberFormat="1" applyFont="1" applyFill="1" applyBorder="1" applyAlignment="1">
      <alignment horizontal="center"/>
    </xf>
    <xf numFmtId="172" fontId="9" fillId="0" borderId="0" xfId="0" applyNumberFormat="1" applyFont="1" applyFill="1" applyBorder="1"/>
    <xf numFmtId="172" fontId="10" fillId="0" borderId="0" xfId="0" applyNumberFormat="1" applyFont="1" applyFill="1"/>
    <xf numFmtId="172" fontId="8" fillId="0" borderId="0" xfId="0" applyNumberFormat="1" applyFont="1" applyFill="1" applyBorder="1"/>
    <xf numFmtId="172" fontId="8" fillId="0" borderId="3" xfId="0" applyNumberFormat="1" applyFont="1" applyFill="1" applyBorder="1"/>
    <xf numFmtId="172" fontId="10" fillId="0" borderId="0" xfId="0" applyNumberFormat="1" applyFont="1" applyFill="1" applyBorder="1"/>
    <xf numFmtId="172" fontId="10" fillId="0" borderId="4" xfId="0" applyNumberFormat="1" applyFont="1" applyFill="1" applyBorder="1"/>
    <xf numFmtId="172" fontId="8" fillId="0" borderId="0" xfId="1" applyNumberFormat="1" applyFont="1" applyFill="1" applyBorder="1" applyAlignment="1">
      <alignment horizontal="center"/>
    </xf>
    <xf numFmtId="172" fontId="0" fillId="0" borderId="0" xfId="1" applyNumberFormat="1" applyFont="1" applyFill="1" applyBorder="1" applyAlignment="1">
      <alignment horizontal="left" indent="5"/>
    </xf>
    <xf numFmtId="164" fontId="10" fillId="0" borderId="6" xfId="1" applyNumberFormat="1" applyFont="1" applyFill="1" applyBorder="1"/>
    <xf numFmtId="172" fontId="10" fillId="0" borderId="0" xfId="31" applyNumberFormat="1" applyFont="1" applyFill="1" applyBorder="1" applyAlignment="1"/>
    <xf numFmtId="172" fontId="10" fillId="0" borderId="0" xfId="31" applyNumberFormat="1" applyFont="1" applyFill="1" applyAlignment="1"/>
    <xf numFmtId="172" fontId="8" fillId="0" borderId="0" xfId="31" applyNumberFormat="1" applyFont="1" applyFill="1" applyAlignment="1"/>
    <xf numFmtId="172" fontId="18" fillId="0" borderId="0" xfId="31" applyNumberFormat="1" applyFont="1" applyFill="1" applyBorder="1" applyAlignment="1">
      <alignment horizontal="left" indent="6"/>
    </xf>
    <xf numFmtId="172" fontId="18" fillId="0" borderId="0" xfId="31" applyNumberFormat="1" applyFont="1" applyFill="1" applyAlignment="1"/>
    <xf numFmtId="172" fontId="18" fillId="0" borderId="0" xfId="31" applyNumberFormat="1" applyFont="1" applyFill="1" applyBorder="1" applyAlignment="1"/>
    <xf numFmtId="172" fontId="0" fillId="0" borderId="0" xfId="1" applyNumberFormat="1" applyFont="1" applyFill="1" applyBorder="1"/>
    <xf numFmtId="172" fontId="0" fillId="0" borderId="0" xfId="0" applyNumberFormat="1" applyFont="1" applyFill="1"/>
    <xf numFmtId="172" fontId="0" fillId="0" borderId="0" xfId="0" applyNumberFormat="1" applyFill="1"/>
    <xf numFmtId="172" fontId="0" fillId="0" borderId="0" xfId="0" applyNumberFormat="1" applyFont="1" applyFill="1" applyAlignment="1">
      <alignment horizontal="left" indent="4"/>
    </xf>
    <xf numFmtId="172" fontId="10" fillId="0" borderId="5" xfId="1" applyNumberFormat="1" applyFont="1" applyFill="1" applyBorder="1" applyAlignment="1"/>
    <xf numFmtId="172" fontId="10" fillId="0" borderId="0" xfId="1" applyNumberFormat="1" applyFont="1" applyFill="1" applyBorder="1" applyAlignment="1">
      <alignment horizontal="right"/>
    </xf>
    <xf numFmtId="172" fontId="8" fillId="0" borderId="0" xfId="1" applyNumberFormat="1" applyFont="1" applyFill="1" applyBorder="1" applyAlignment="1"/>
    <xf numFmtId="172" fontId="10" fillId="0" borderId="4" xfId="1" applyNumberFormat="1" applyFont="1" applyFill="1" applyBorder="1"/>
    <xf numFmtId="172" fontId="19" fillId="0" borderId="0" xfId="0" applyNumberFormat="1" applyFont="1" applyFill="1" applyBorder="1"/>
    <xf numFmtId="172" fontId="19" fillId="0" borderId="0" xfId="0" applyNumberFormat="1" applyFont="1" applyFill="1"/>
    <xf numFmtId="172" fontId="0" fillId="0" borderId="0" xfId="0" applyNumberFormat="1" applyFill="1" applyBorder="1"/>
    <xf numFmtId="4" fontId="10" fillId="0" borderId="6" xfId="1" applyFont="1" applyFill="1" applyBorder="1"/>
    <xf numFmtId="49" fontId="0" fillId="0" borderId="0" xfId="0" applyFill="1" applyAlignment="1">
      <alignment horizontal="left" indent="2"/>
    </xf>
    <xf numFmtId="172" fontId="8" fillId="0" borderId="0" xfId="38" applyNumberFormat="1" applyFont="1" applyFill="1"/>
    <xf numFmtId="0" fontId="14" fillId="0" borderId="0" xfId="31" applyNumberFormat="1" applyFont="1" applyFill="1" applyAlignment="1">
      <alignment horizontal="center"/>
    </xf>
    <xf numFmtId="49" fontId="14" fillId="0" borderId="0" xfId="31" applyFont="1" applyFill="1"/>
    <xf numFmtId="166" fontId="14" fillId="0" borderId="0" xfId="31" applyNumberFormat="1" applyFont="1" applyFill="1"/>
    <xf numFmtId="4" fontId="14" fillId="0" borderId="0" xfId="1" applyNumberFormat="1" applyFont="1" applyFill="1"/>
    <xf numFmtId="10" fontId="14" fillId="0" borderId="0" xfId="38" applyNumberFormat="1" applyFont="1" applyFill="1"/>
    <xf numFmtId="49" fontId="10" fillId="0" borderId="0" xfId="0" applyFont="1" applyFill="1" applyBorder="1" applyAlignment="1">
      <alignment horizontal="left"/>
    </xf>
    <xf numFmtId="4" fontId="14" fillId="0" borderId="0" xfId="1" applyNumberFormat="1" applyFont="1" applyFill="1" applyBorder="1"/>
    <xf numFmtId="10" fontId="14" fillId="0" borderId="0" xfId="38" applyNumberFormat="1" applyFont="1" applyFill="1" applyBorder="1"/>
    <xf numFmtId="49" fontId="16" fillId="0" borderId="0" xfId="1" applyNumberFormat="1" applyFont="1" applyFill="1" applyBorder="1" applyAlignment="1">
      <alignment horizontal="center"/>
    </xf>
    <xf numFmtId="49" fontId="10" fillId="0" borderId="0" xfId="0" applyFont="1" applyFill="1" applyBorder="1" applyAlignment="1">
      <alignment horizontal="center"/>
    </xf>
    <xf numFmtId="49" fontId="10" fillId="0" borderId="0" xfId="0" applyFont="1" applyFill="1" applyAlignment="1">
      <alignment horizontal="center"/>
    </xf>
    <xf numFmtId="49" fontId="0" fillId="0" borderId="0" xfId="0" applyFont="1" applyFill="1" applyBorder="1" applyAlignment="1">
      <alignment horizontal="center"/>
    </xf>
    <xf numFmtId="166" fontId="16" fillId="0" borderId="0" xfId="31" applyNumberFormat="1" applyFont="1" applyFill="1" applyBorder="1" applyAlignment="1">
      <alignment horizontal="center"/>
    </xf>
    <xf numFmtId="49" fontId="11" fillId="0" borderId="0" xfId="0" applyFont="1" applyFill="1" applyBorder="1" applyAlignment="1">
      <alignment horizontal="left"/>
    </xf>
    <xf numFmtId="49" fontId="17" fillId="0" borderId="0" xfId="0" applyFont="1" applyFill="1"/>
    <xf numFmtId="49" fontId="10" fillId="0" borderId="0" xfId="0" applyFont="1" applyFill="1" applyBorder="1"/>
    <xf numFmtId="49" fontId="0" fillId="0" borderId="0" xfId="0" applyFont="1" applyFill="1" applyBorder="1"/>
    <xf numFmtId="172" fontId="0" fillId="0" borderId="0" xfId="0" applyNumberFormat="1" applyFont="1" applyFill="1" applyBorder="1"/>
    <xf numFmtId="49" fontId="0" fillId="0" borderId="0" xfId="0" applyFill="1" applyAlignment="1">
      <alignment horizontal="left" indent="1"/>
    </xf>
    <xf numFmtId="49" fontId="17" fillId="0" borderId="0" xfId="0" quotePrefix="1" applyFont="1" applyFill="1" applyAlignment="1">
      <alignment horizontal="left"/>
    </xf>
    <xf numFmtId="164" fontId="9" fillId="0" borderId="0" xfId="0" applyNumberFormat="1" applyFont="1" applyFill="1"/>
    <xf numFmtId="164" fontId="9" fillId="0" borderId="0" xfId="1" applyNumberFormat="1" applyFont="1" applyFill="1"/>
    <xf numFmtId="2" fontId="9" fillId="0" borderId="0" xfId="0" applyNumberFormat="1" applyFont="1" applyFill="1"/>
    <xf numFmtId="2" fontId="14" fillId="0" borderId="0" xfId="0" applyNumberFormat="1" applyFont="1" applyFill="1" applyBorder="1"/>
    <xf numFmtId="172" fontId="18" fillId="0" borderId="0" xfId="0" applyNumberFormat="1" applyFont="1" applyFill="1" applyBorder="1"/>
    <xf numFmtId="2" fontId="0" fillId="0" borderId="0" xfId="0" applyNumberFormat="1" applyFont="1" applyFill="1"/>
    <xf numFmtId="2" fontId="10" fillId="0" borderId="0" xfId="0" applyNumberFormat="1" applyFont="1" applyFill="1"/>
    <xf numFmtId="4" fontId="9" fillId="0" borderId="0" xfId="1" applyFont="1" applyFill="1"/>
    <xf numFmtId="172" fontId="9" fillId="0" borderId="0" xfId="0" applyNumberFormat="1" applyFont="1" applyFill="1" applyBorder="1" applyAlignment="1">
      <alignment horizontal="left" indent="4"/>
    </xf>
    <xf numFmtId="165" fontId="21" fillId="0" borderId="0" xfId="0" applyNumberFormat="1" applyFont="1" applyFill="1" applyAlignment="1">
      <alignment horizontal="left"/>
    </xf>
    <xf numFmtId="164" fontId="8" fillId="0" borderId="0" xfId="0" applyNumberFormat="1" applyFont="1" applyFill="1"/>
    <xf numFmtId="49" fontId="10" fillId="0" borderId="0" xfId="0" quotePrefix="1" applyFont="1" applyFill="1" applyAlignment="1">
      <alignment horizontal="left"/>
    </xf>
    <xf numFmtId="0" fontId="11" fillId="0" borderId="0" xfId="31" applyNumberFormat="1" applyFont="1" applyFill="1" applyAlignment="1">
      <alignment horizontal="center"/>
    </xf>
    <xf numFmtId="49" fontId="11" fillId="0" borderId="0" xfId="31" applyFont="1" applyFill="1" applyAlignment="1">
      <alignment horizontal="left"/>
    </xf>
    <xf numFmtId="166" fontId="12" fillId="0" borderId="0" xfId="31" applyNumberFormat="1" applyFont="1" applyFill="1" applyAlignment="1">
      <alignment horizontal="left"/>
    </xf>
    <xf numFmtId="49" fontId="12" fillId="0" borderId="0" xfId="31" applyFont="1" applyFill="1" applyAlignment="1">
      <alignment horizontal="left"/>
    </xf>
    <xf numFmtId="49" fontId="10" fillId="0" borderId="0" xfId="31" applyFont="1" applyFill="1" applyAlignment="1">
      <alignment horizontal="left"/>
    </xf>
    <xf numFmtId="0" fontId="10" fillId="0" borderId="0" xfId="31" applyNumberFormat="1" applyFont="1" applyFill="1" applyAlignment="1">
      <alignment horizontal="center"/>
    </xf>
    <xf numFmtId="49" fontId="14" fillId="0" borderId="0" xfId="31" applyFont="1" applyFill="1" applyAlignment="1">
      <alignment horizontal="centerContinuous"/>
    </xf>
    <xf numFmtId="49" fontId="10" fillId="0" borderId="0" xfId="31" applyFont="1" applyFill="1" applyAlignment="1">
      <alignment horizontal="center"/>
    </xf>
    <xf numFmtId="49" fontId="8" fillId="0" borderId="0" xfId="31" applyFont="1" applyFill="1" applyBorder="1" applyAlignment="1">
      <alignment horizontal="center"/>
    </xf>
    <xf numFmtId="49" fontId="14" fillId="0" borderId="0" xfId="31" applyFont="1" applyFill="1" applyBorder="1" applyAlignment="1">
      <alignment horizontal="centerContinuous"/>
    </xf>
    <xf numFmtId="49" fontId="0" fillId="0" borderId="0" xfId="31" applyFont="1" applyFill="1" applyBorder="1" applyAlignment="1">
      <alignment horizontal="centerContinuous"/>
    </xf>
    <xf numFmtId="172" fontId="10" fillId="0" borderId="0" xfId="31" applyNumberFormat="1" applyFont="1" applyFill="1" applyBorder="1" applyAlignment="1">
      <alignment horizontal="right"/>
    </xf>
    <xf numFmtId="172" fontId="16" fillId="0" borderId="0" xfId="31" applyNumberFormat="1" applyFont="1" applyFill="1" applyBorder="1" applyAlignment="1">
      <alignment horizontal="center"/>
    </xf>
    <xf numFmtId="0" fontId="17" fillId="0" borderId="0" xfId="31" applyNumberFormat="1" applyFont="1" applyFill="1" applyAlignment="1">
      <alignment horizontal="center"/>
    </xf>
    <xf numFmtId="0" fontId="16" fillId="0" borderId="0" xfId="31" applyNumberFormat="1" applyFont="1" applyFill="1" applyAlignment="1">
      <alignment horizontal="center"/>
    </xf>
    <xf numFmtId="49" fontId="8" fillId="0" borderId="0" xfId="31" applyFont="1" applyFill="1" applyAlignment="1">
      <alignment horizontal="left"/>
    </xf>
    <xf numFmtId="172" fontId="8" fillId="0" borderId="3" xfId="31" applyNumberFormat="1" applyFont="1" applyFill="1" applyBorder="1" applyAlignment="1">
      <alignment horizontal="right"/>
    </xf>
    <xf numFmtId="172" fontId="18" fillId="0" borderId="0" xfId="31" applyNumberFormat="1" applyFont="1" applyFill="1" applyAlignment="1">
      <alignment horizontal="left" indent="6"/>
    </xf>
    <xf numFmtId="172" fontId="8" fillId="0" borderId="0" xfId="31" applyNumberFormat="1" applyFont="1" applyFill="1" applyBorder="1" applyAlignment="1">
      <alignment horizontal="right"/>
    </xf>
    <xf numFmtId="172" fontId="10" fillId="0" borderId="5" xfId="31" applyNumberFormat="1" applyFont="1" applyFill="1" applyBorder="1" applyAlignment="1">
      <alignment horizontal="right"/>
    </xf>
    <xf numFmtId="172" fontId="10" fillId="0" borderId="0" xfId="31" applyNumberFormat="1" applyFont="1" applyFill="1" applyBorder="1" applyAlignment="1">
      <alignment horizontal="left" indent="6"/>
    </xf>
    <xf numFmtId="49" fontId="18" fillId="0" borderId="0" xfId="31" applyFont="1" applyFill="1" applyAlignment="1">
      <alignment horizontal="left"/>
    </xf>
    <xf numFmtId="172" fontId="0" fillId="0" borderId="0" xfId="31" applyNumberFormat="1" applyFont="1" applyFill="1" applyBorder="1" applyAlignment="1">
      <alignment horizontal="right"/>
    </xf>
    <xf numFmtId="172" fontId="10" fillId="0" borderId="3" xfId="31" applyNumberFormat="1" applyFont="1" applyFill="1" applyBorder="1" applyAlignment="1">
      <alignment horizontal="right"/>
    </xf>
    <xf numFmtId="172" fontId="10" fillId="0" borderId="0" xfId="31" applyNumberFormat="1" applyFont="1" applyFill="1" applyAlignment="1">
      <alignment horizontal="left" indent="6"/>
    </xf>
    <xf numFmtId="172" fontId="10" fillId="0" borderId="6" xfId="31" applyNumberFormat="1" applyFont="1" applyFill="1" applyBorder="1" applyAlignment="1">
      <alignment horizontal="right"/>
    </xf>
    <xf numFmtId="166" fontId="0" fillId="0" borderId="0" xfId="31" applyNumberFormat="1" applyFont="1" applyFill="1"/>
    <xf numFmtId="49" fontId="8" fillId="0" borderId="0" xfId="31" applyFont="1" applyFill="1"/>
    <xf numFmtId="49" fontId="8" fillId="0" borderId="0" xfId="31" applyFont="1" applyFill="1" applyAlignment="1">
      <alignment horizontal="centerContinuous"/>
    </xf>
    <xf numFmtId="49" fontId="8" fillId="0" borderId="0" xfId="31" applyFont="1" applyFill="1" applyBorder="1" applyAlignment="1">
      <alignment horizontal="centerContinuous"/>
    </xf>
    <xf numFmtId="0" fontId="8" fillId="0" borderId="0" xfId="31" applyNumberFormat="1" applyFont="1" applyFill="1" applyBorder="1" applyAlignment="1">
      <alignment horizontal="center"/>
    </xf>
    <xf numFmtId="166" fontId="8" fillId="0" borderId="0" xfId="31" applyNumberFormat="1" applyFont="1" applyFill="1" applyBorder="1" applyAlignment="1">
      <alignment horizontal="center"/>
    </xf>
    <xf numFmtId="166" fontId="8" fillId="0" borderId="0" xfId="31" applyNumberFormat="1" applyFont="1" applyFill="1"/>
    <xf numFmtId="37" fontId="10" fillId="0" borderId="0" xfId="31" applyNumberFormat="1" applyFont="1" applyFill="1" applyAlignment="1">
      <alignment horizontal="right"/>
    </xf>
    <xf numFmtId="172" fontId="0" fillId="0" borderId="3" xfId="1" applyNumberFormat="1" applyFont="1" applyFill="1" applyBorder="1" applyAlignment="1">
      <alignment horizontal="right"/>
    </xf>
    <xf numFmtId="172" fontId="18" fillId="0" borderId="0" xfId="1" applyNumberFormat="1" applyFont="1" applyFill="1" applyAlignment="1">
      <alignment horizontal="left" indent="6"/>
    </xf>
    <xf numFmtId="37" fontId="8" fillId="0" borderId="0" xfId="31" applyNumberFormat="1" applyFont="1" applyFill="1" applyAlignment="1">
      <alignment horizontal="center"/>
    </xf>
    <xf numFmtId="172" fontId="10" fillId="0" borderId="0" xfId="1" applyNumberFormat="1" applyFont="1" applyFill="1" applyBorder="1" applyAlignment="1">
      <alignment horizontal="left" indent="6"/>
    </xf>
    <xf numFmtId="37" fontId="10" fillId="0" borderId="0" xfId="31" applyNumberFormat="1" applyFont="1" applyFill="1" applyBorder="1" applyAlignment="1">
      <alignment horizontal="center"/>
    </xf>
    <xf numFmtId="37" fontId="18" fillId="0" borderId="0" xfId="31" applyNumberFormat="1" applyFont="1" applyFill="1" applyAlignment="1">
      <alignment horizontal="right"/>
    </xf>
    <xf numFmtId="37" fontId="10" fillId="0" borderId="0" xfId="31" applyNumberFormat="1" applyFont="1" applyFill="1" applyBorder="1" applyAlignment="1"/>
    <xf numFmtId="37" fontId="10" fillId="0" borderId="0" xfId="31" applyNumberFormat="1" applyFont="1" applyFill="1" applyBorder="1" applyAlignment="1">
      <alignment horizontal="right"/>
    </xf>
    <xf numFmtId="0" fontId="8" fillId="0" borderId="0" xfId="31" applyNumberFormat="1" applyFont="1" applyFill="1" applyAlignment="1">
      <alignment horizontal="center"/>
    </xf>
    <xf numFmtId="49" fontId="16" fillId="0" borderId="0" xfId="1" applyNumberFormat="1" applyFont="1" applyFill="1" applyBorder="1" applyAlignment="1">
      <alignment horizontal="center"/>
    </xf>
    <xf numFmtId="49" fontId="10" fillId="0" borderId="0" xfId="0" applyFont="1" applyFill="1" applyBorder="1" applyAlignment="1">
      <alignment horizontal="center"/>
    </xf>
    <xf numFmtId="49" fontId="10" fillId="0" borderId="0" xfId="0" applyFont="1" applyFill="1" applyAlignment="1">
      <alignment horizontal="center"/>
    </xf>
    <xf numFmtId="165" fontId="10" fillId="0" borderId="0" xfId="0" applyNumberFormat="1" applyFont="1" applyFill="1" applyBorder="1" applyAlignment="1">
      <alignment horizontal="center"/>
    </xf>
    <xf numFmtId="49" fontId="0" fillId="0" borderId="0" xfId="0" applyFont="1" applyFill="1" applyBorder="1" applyAlignment="1">
      <alignment horizontal="center"/>
    </xf>
    <xf numFmtId="49" fontId="10" fillId="0" borderId="0" xfId="31" applyFont="1" applyFill="1" applyAlignment="1">
      <alignment horizontal="center"/>
    </xf>
    <xf numFmtId="4" fontId="14" fillId="0" borderId="3" xfId="1" applyFont="1" applyFill="1" applyBorder="1" applyAlignment="1">
      <alignment horizontal="center"/>
    </xf>
    <xf numFmtId="166" fontId="16" fillId="0" borderId="0" xfId="31" applyNumberFormat="1" applyFont="1" applyFill="1" applyBorder="1" applyAlignment="1">
      <alignment horizontal="center"/>
    </xf>
    <xf numFmtId="49" fontId="14" fillId="0" borderId="3" xfId="0" applyFont="1" applyFill="1" applyBorder="1" applyAlignment="1">
      <alignment horizontal="center"/>
    </xf>
  </cellXfs>
  <cellStyles count="102">
    <cellStyle name="Comma" xfId="1" builtinId="3"/>
    <cellStyle name="Comma 10" xfId="64"/>
    <cellStyle name="Comma 11" xfId="40"/>
    <cellStyle name="Comma 16" xfId="2"/>
    <cellStyle name="Comma 16 2" xfId="65"/>
    <cellStyle name="Comma 17" xfId="66"/>
    <cellStyle name="Comma 18" xfId="67"/>
    <cellStyle name="Comma 19" xfId="68"/>
    <cellStyle name="Comma 2" xfId="43"/>
    <cellStyle name="Comma 2 2" xfId="50"/>
    <cellStyle name="Comma 2 2 2" xfId="70"/>
    <cellStyle name="Comma 2 3" xfId="71"/>
    <cellStyle name="Comma 2 4" xfId="72"/>
    <cellStyle name="Comma 2 5" xfId="69"/>
    <cellStyle name="Comma 2 7 2" xfId="44"/>
    <cellStyle name="Comma 20" xfId="73"/>
    <cellStyle name="Comma 21" xfId="74"/>
    <cellStyle name="Comma 22" xfId="75"/>
    <cellStyle name="Comma 24" xfId="76"/>
    <cellStyle name="Comma 3" xfId="37"/>
    <cellStyle name="Comma 3 2" xfId="77"/>
    <cellStyle name="Comma 3 2 2" xfId="78"/>
    <cellStyle name="Comma 3 3" xfId="79"/>
    <cellStyle name="Comma 3 4" xfId="46"/>
    <cellStyle name="Comma 4" xfId="80"/>
    <cellStyle name="Comma 43" xfId="55"/>
    <cellStyle name="Comma 5" xfId="81"/>
    <cellStyle name="Comma 6" xfId="82"/>
    <cellStyle name="Comma 7" xfId="83"/>
    <cellStyle name="Comma 8" xfId="84"/>
    <cellStyle name="Comma 8 2" xfId="57"/>
    <cellStyle name="Comma 9" xfId="85"/>
    <cellStyle name="comma zerodec" xfId="3"/>
    <cellStyle name="Currency1" xfId="4"/>
    <cellStyle name="Dollar (zero dec)" xfId="5"/>
    <cellStyle name="Grey" xfId="6"/>
    <cellStyle name="Hyperlink 2" xfId="60"/>
    <cellStyle name="Hyperlink 2 2" xfId="61"/>
    <cellStyle name="Hyperlink 2 3" xfId="86"/>
    <cellStyle name="Input [yellow]" xfId="7"/>
    <cellStyle name="no dec" xfId="8"/>
    <cellStyle name="Normal" xfId="0" builtinId="0"/>
    <cellStyle name="Normal - Style1" xfId="9"/>
    <cellStyle name="Normal 10" xfId="10"/>
    <cellStyle name="Normal 10 2" xfId="87"/>
    <cellStyle name="Normal 11" xfId="11"/>
    <cellStyle name="Normal 11 2" xfId="88"/>
    <cellStyle name="Normal 12" xfId="12"/>
    <cellStyle name="Normal 12 2" xfId="89"/>
    <cellStyle name="Normal 13" xfId="13"/>
    <cellStyle name="Normal 13 2" xfId="90"/>
    <cellStyle name="Normal 13 3" xfId="59"/>
    <cellStyle name="Normal 14" xfId="14"/>
    <cellStyle name="Normal 14 2" xfId="63"/>
    <cellStyle name="Normal 15" xfId="15"/>
    <cellStyle name="Normal 16" xfId="16"/>
    <cellStyle name="Normal 17" xfId="17"/>
    <cellStyle name="Normal 18" xfId="18"/>
    <cellStyle name="Normal 19" xfId="19"/>
    <cellStyle name="Normal 2" xfId="20"/>
    <cellStyle name="Normal 2 2" xfId="35"/>
    <cellStyle name="Normal 2 2 2" xfId="92"/>
    <cellStyle name="Normal 2 2 3" xfId="62"/>
    <cellStyle name="Normal 2 3" xfId="52"/>
    <cellStyle name="Normal 2 3 2" xfId="93"/>
    <cellStyle name="Normal 2 4" xfId="91"/>
    <cellStyle name="Normal 2 5" xfId="42"/>
    <cellStyle name="Normal 20" xfId="21"/>
    <cellStyle name="Normal 21" xfId="22"/>
    <cellStyle name="Normal 22" xfId="23"/>
    <cellStyle name="Normal 23" xfId="34"/>
    <cellStyle name="Normal 24" xfId="39"/>
    <cellStyle name="Normal 3" xfId="24"/>
    <cellStyle name="Normal 3 2" xfId="36"/>
    <cellStyle name="Normal 3 2 2" xfId="49"/>
    <cellStyle name="Normal 3 3" xfId="45"/>
    <cellStyle name="Normal 31" xfId="54"/>
    <cellStyle name="Normal 33" xfId="94"/>
    <cellStyle name="Normal 4" xfId="25"/>
    <cellStyle name="Normal 4 2" xfId="51"/>
    <cellStyle name="Normal 4 3" xfId="95"/>
    <cellStyle name="Normal 5" xfId="26"/>
    <cellStyle name="Normal 5 2" xfId="96"/>
    <cellStyle name="Normal 6" xfId="27"/>
    <cellStyle name="Normal 6 2" xfId="97"/>
    <cellStyle name="Normal 7" xfId="28"/>
    <cellStyle name="Normal 7 2" xfId="98"/>
    <cellStyle name="Normal 8" xfId="29"/>
    <cellStyle name="Normal 8 2" xfId="99"/>
    <cellStyle name="Normal 8 3" xfId="58"/>
    <cellStyle name="Normal 9" xfId="30"/>
    <cellStyle name="Normal 9 2" xfId="100"/>
    <cellStyle name="Normal_Sauce03-Accounts-3112e Nir" xfId="31"/>
    <cellStyle name="Percent" xfId="38" builtinId="5"/>
    <cellStyle name="Percent [2]" xfId="32"/>
    <cellStyle name="Percent 16" xfId="56"/>
    <cellStyle name="Percent 2" xfId="47"/>
    <cellStyle name="Percent 2 2" xfId="53"/>
    <cellStyle name="Percent 3" xfId="41"/>
    <cellStyle name="Quantity" xfId="33"/>
    <cellStyle name="Sum Snip" xfId="48"/>
    <cellStyle name="ปกติ 3" xfId="101"/>
  </cellStyles>
  <dxfs count="4">
    <dxf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  <dxf>
      <fill>
        <patternFill>
          <bgColor theme="4" tint="0.79998168889431442"/>
        </patternFill>
      </fill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  <dxf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  <dxf>
      <fill>
        <patternFill>
          <bgColor theme="4" tint="0.79998168889431442"/>
        </patternFill>
      </fill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</dxfs>
  <tableStyles count="2" defaultTableStyle="TableStyleMedium9" defaultPivotStyle="PivotStyleLight16">
    <tableStyle name="TBL Style 1" pivot="0" count="2">
      <tableStyleElement type="firstRowStripe" dxfId="3"/>
      <tableStyleElement type="secondRowStripe" dxfId="2"/>
    </tableStyle>
    <tableStyle name="TBL Style 1 2" pivot="0" count="2">
      <tableStyleElement type="firstRowStripe" dxfId="1"/>
      <tableStyleElement type="second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orientation="portrait" horizontalDpi="1200" verticalDpi="12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I71"/>
  <sheetViews>
    <sheetView view="pageBreakPreview" zoomScaleNormal="85" zoomScaleSheetLayoutView="100" workbookViewId="0">
      <selection activeCell="N64" sqref="N64"/>
    </sheetView>
  </sheetViews>
  <sheetFormatPr defaultColWidth="11" defaultRowHeight="24.75" customHeight="1"/>
  <cols>
    <col min="1" max="1" width="50" style="55" customWidth="1"/>
    <col min="2" max="2" width="9.140625" style="36" customWidth="1"/>
    <col min="3" max="3" width="14.42578125" style="36" bestFit="1" customWidth="1"/>
    <col min="4" max="4" width="1.140625" style="36" customWidth="1"/>
    <col min="5" max="5" width="14.42578125" style="36" bestFit="1" customWidth="1"/>
    <col min="6" max="6" width="1.140625" style="55" customWidth="1"/>
    <col min="7" max="7" width="14.42578125" style="30" bestFit="1" customWidth="1"/>
    <col min="8" max="8" width="1.140625" style="30" customWidth="1"/>
    <col min="9" max="9" width="14.42578125" style="30" bestFit="1" customWidth="1"/>
    <col min="10" max="10" width="11" style="55"/>
    <col min="11" max="11" width="24.140625" style="55" customWidth="1"/>
    <col min="12" max="16384" width="11" style="55"/>
  </cols>
  <sheetData>
    <row r="1" spans="1:9" ht="22.5" customHeight="1">
      <c r="A1" s="3" t="s">
        <v>68</v>
      </c>
    </row>
    <row r="2" spans="1:9" s="4" customFormat="1" ht="22.5" customHeight="1">
      <c r="A2" s="3" t="s">
        <v>148</v>
      </c>
      <c r="B2" s="32"/>
      <c r="C2" s="32"/>
      <c r="D2" s="32"/>
      <c r="E2" s="32"/>
      <c r="F2" s="3"/>
      <c r="G2" s="29"/>
      <c r="H2" s="29"/>
      <c r="I2" s="29"/>
    </row>
    <row r="3" spans="1:9" s="4" customFormat="1" ht="22.5" customHeight="1">
      <c r="A3" s="3"/>
      <c r="B3" s="32"/>
      <c r="C3" s="32"/>
      <c r="D3" s="32"/>
      <c r="E3" s="32"/>
      <c r="F3" s="3"/>
      <c r="G3" s="29"/>
      <c r="H3" s="29"/>
      <c r="I3" s="29"/>
    </row>
    <row r="4" spans="1:9" s="4" customFormat="1" ht="22.5" customHeight="1">
      <c r="A4" s="3"/>
      <c r="B4" s="32"/>
      <c r="C4" s="245" t="s">
        <v>54</v>
      </c>
      <c r="D4" s="245"/>
      <c r="E4" s="245"/>
      <c r="F4" s="46"/>
      <c r="G4" s="46"/>
      <c r="H4" s="46"/>
      <c r="I4" s="46"/>
    </row>
    <row r="5" spans="1:9" s="71" customFormat="1" ht="22.5" customHeight="1">
      <c r="A5" s="173"/>
      <c r="B5" s="44"/>
      <c r="C5" s="244" t="s">
        <v>53</v>
      </c>
      <c r="D5" s="244"/>
      <c r="E5" s="244"/>
      <c r="F5" s="45"/>
      <c r="G5" s="246" t="s">
        <v>52</v>
      </c>
      <c r="H5" s="246"/>
      <c r="I5" s="246"/>
    </row>
    <row r="6" spans="1:9" s="71" customFormat="1" ht="22.5" customHeight="1">
      <c r="A6" s="173"/>
      <c r="B6" s="44"/>
      <c r="C6" s="58" t="s">
        <v>81</v>
      </c>
      <c r="D6" s="60"/>
      <c r="E6" s="58" t="s">
        <v>81</v>
      </c>
      <c r="F6" s="45"/>
      <c r="G6" s="58" t="s">
        <v>81</v>
      </c>
      <c r="H6" s="60"/>
      <c r="I6" s="58" t="s">
        <v>81</v>
      </c>
    </row>
    <row r="7" spans="1:9" s="5" customFormat="1" ht="22.5" customHeight="1">
      <c r="A7" s="181" t="s">
        <v>9</v>
      </c>
      <c r="B7" s="33" t="s">
        <v>10</v>
      </c>
      <c r="C7" s="52" t="s">
        <v>144</v>
      </c>
      <c r="D7" s="33"/>
      <c r="E7" s="52" t="s">
        <v>136</v>
      </c>
      <c r="G7" s="52" t="s">
        <v>144</v>
      </c>
      <c r="H7" s="33"/>
      <c r="I7" s="52" t="s">
        <v>136</v>
      </c>
    </row>
    <row r="8" spans="1:9" s="5" customFormat="1" ht="22.5" customHeight="1">
      <c r="B8" s="33"/>
      <c r="C8" s="243" t="s">
        <v>32</v>
      </c>
      <c r="D8" s="243"/>
      <c r="E8" s="243"/>
      <c r="F8" s="243"/>
      <c r="G8" s="243"/>
      <c r="H8" s="243"/>
      <c r="I8" s="243"/>
    </row>
    <row r="9" spans="1:9" ht="22.5" customHeight="1">
      <c r="A9" s="182" t="s">
        <v>0</v>
      </c>
      <c r="B9" s="34"/>
      <c r="C9" s="34"/>
      <c r="D9" s="34"/>
      <c r="E9" s="34"/>
    </row>
    <row r="10" spans="1:9" ht="22.5" customHeight="1">
      <c r="A10" s="56" t="s">
        <v>15</v>
      </c>
      <c r="B10" s="34" t="s">
        <v>77</v>
      </c>
      <c r="C10" s="104">
        <v>625869334</v>
      </c>
      <c r="D10" s="105"/>
      <c r="E10" s="104">
        <v>636750399</v>
      </c>
      <c r="F10" s="106"/>
      <c r="G10" s="104">
        <v>625869334</v>
      </c>
      <c r="H10" s="107"/>
      <c r="I10" s="104">
        <v>636750399</v>
      </c>
    </row>
    <row r="11" spans="1:9" ht="22.5" customHeight="1">
      <c r="A11" s="63" t="s">
        <v>42</v>
      </c>
      <c r="B11" s="34" t="s">
        <v>168</v>
      </c>
      <c r="C11" s="104">
        <v>788562672</v>
      </c>
      <c r="D11" s="105"/>
      <c r="E11" s="104">
        <v>627750192</v>
      </c>
      <c r="F11" s="106"/>
      <c r="G11" s="104">
        <v>788562672</v>
      </c>
      <c r="H11" s="107"/>
      <c r="I11" s="104">
        <v>627750192</v>
      </c>
    </row>
    <row r="12" spans="1:9" ht="22.5" customHeight="1">
      <c r="A12" s="56" t="s">
        <v>49</v>
      </c>
      <c r="B12" s="34" t="s">
        <v>134</v>
      </c>
      <c r="C12" s="104">
        <v>383905173</v>
      </c>
      <c r="D12" s="105"/>
      <c r="E12" s="107">
        <v>375469981</v>
      </c>
      <c r="F12" s="106"/>
      <c r="G12" s="107">
        <v>383905173</v>
      </c>
      <c r="H12" s="107"/>
      <c r="I12" s="107">
        <v>375469981</v>
      </c>
    </row>
    <row r="13" spans="1:9" ht="22.5" customHeight="1">
      <c r="A13" s="67" t="s">
        <v>86</v>
      </c>
      <c r="B13" s="34"/>
      <c r="C13" s="104">
        <v>9390945</v>
      </c>
      <c r="D13" s="105"/>
      <c r="E13" s="107">
        <v>5193278</v>
      </c>
      <c r="F13" s="106"/>
      <c r="G13" s="107">
        <v>9390945</v>
      </c>
      <c r="H13" s="107"/>
      <c r="I13" s="107">
        <v>5193278</v>
      </c>
    </row>
    <row r="14" spans="1:9" ht="22.5" customHeight="1">
      <c r="A14" s="63" t="s">
        <v>104</v>
      </c>
      <c r="B14" s="34"/>
      <c r="C14" s="104"/>
      <c r="D14" s="105"/>
      <c r="E14" s="107"/>
      <c r="F14" s="106"/>
      <c r="G14" s="107"/>
      <c r="H14" s="107"/>
      <c r="I14" s="107"/>
    </row>
    <row r="15" spans="1:9" ht="22.5" customHeight="1">
      <c r="A15" s="63" t="s">
        <v>105</v>
      </c>
      <c r="B15" s="34" t="s">
        <v>85</v>
      </c>
      <c r="C15" s="104">
        <v>2000000</v>
      </c>
      <c r="D15" s="105"/>
      <c r="E15" s="107">
        <v>2000000</v>
      </c>
      <c r="F15" s="106"/>
      <c r="G15" s="107">
        <v>2000000</v>
      </c>
      <c r="H15" s="107"/>
      <c r="I15" s="107">
        <v>2000000</v>
      </c>
    </row>
    <row r="16" spans="1:9" ht="22.5" customHeight="1">
      <c r="A16" s="56" t="s">
        <v>16</v>
      </c>
      <c r="B16" s="34" t="s">
        <v>118</v>
      </c>
      <c r="C16" s="104">
        <v>572852637</v>
      </c>
      <c r="D16" s="105"/>
      <c r="E16" s="107">
        <v>560433761</v>
      </c>
      <c r="F16" s="106"/>
      <c r="G16" s="107">
        <v>572852637</v>
      </c>
      <c r="H16" s="105"/>
      <c r="I16" s="107">
        <v>560433761</v>
      </c>
    </row>
    <row r="17" spans="1:9" ht="22.5" customHeight="1">
      <c r="A17" s="67" t="s">
        <v>83</v>
      </c>
      <c r="B17" s="34"/>
      <c r="C17" s="104">
        <v>47836645</v>
      </c>
      <c r="D17" s="105"/>
      <c r="E17" s="107">
        <v>53967869</v>
      </c>
      <c r="F17" s="106"/>
      <c r="G17" s="107">
        <v>47836645</v>
      </c>
      <c r="H17" s="107"/>
      <c r="I17" s="107">
        <v>53967869</v>
      </c>
    </row>
    <row r="18" spans="1:9" ht="22.5" customHeight="1">
      <c r="A18" s="67" t="s">
        <v>108</v>
      </c>
      <c r="B18" s="34" t="s">
        <v>85</v>
      </c>
      <c r="C18" s="104">
        <v>7161236</v>
      </c>
      <c r="D18" s="105"/>
      <c r="E18" s="107">
        <v>8516976</v>
      </c>
      <c r="F18" s="108"/>
      <c r="G18" s="104">
        <v>7161236</v>
      </c>
      <c r="H18" s="105"/>
      <c r="I18" s="107">
        <v>8516976</v>
      </c>
    </row>
    <row r="19" spans="1:9" s="15" customFormat="1" ht="22.5" customHeight="1">
      <c r="A19" s="69" t="s">
        <v>11</v>
      </c>
      <c r="B19" s="35"/>
      <c r="C19" s="109">
        <f>SUM(C10:C18)</f>
        <v>2437578642</v>
      </c>
      <c r="D19" s="110"/>
      <c r="E19" s="109">
        <f>SUM(E10:E18)</f>
        <v>2270082456</v>
      </c>
      <c r="F19" s="111"/>
      <c r="G19" s="109">
        <f>SUM(G10:G18)</f>
        <v>2437578642</v>
      </c>
      <c r="H19" s="111"/>
      <c r="I19" s="109">
        <f>SUM(I10:I18)</f>
        <v>2270082456</v>
      </c>
    </row>
    <row r="20" spans="1:9" ht="14.1" customHeight="1">
      <c r="A20" s="69"/>
      <c r="B20" s="34"/>
      <c r="C20" s="105"/>
      <c r="D20" s="105"/>
      <c r="E20" s="105"/>
      <c r="F20" s="106"/>
      <c r="G20" s="107"/>
      <c r="H20" s="107"/>
      <c r="I20" s="107"/>
    </row>
    <row r="21" spans="1:9" ht="22.5" customHeight="1">
      <c r="A21" s="47" t="s">
        <v>8</v>
      </c>
      <c r="B21" s="34"/>
      <c r="C21" s="105"/>
      <c r="D21" s="105"/>
      <c r="E21" s="105"/>
      <c r="F21" s="106"/>
      <c r="G21" s="107"/>
      <c r="H21" s="107"/>
      <c r="I21" s="107"/>
    </row>
    <row r="22" spans="1:9" ht="22.5" customHeight="1">
      <c r="A22" s="56" t="s">
        <v>31</v>
      </c>
      <c r="B22" s="34" t="s">
        <v>169</v>
      </c>
      <c r="C22" s="107">
        <v>4795500</v>
      </c>
      <c r="D22" s="105"/>
      <c r="E22" s="107">
        <v>4852500</v>
      </c>
      <c r="F22" s="107"/>
      <c r="G22" s="107">
        <v>4795500</v>
      </c>
      <c r="H22" s="107"/>
      <c r="I22" s="107">
        <v>4852500</v>
      </c>
    </row>
    <row r="23" spans="1:9" ht="22.5" customHeight="1">
      <c r="A23" s="63" t="s">
        <v>59</v>
      </c>
      <c r="B23" s="34" t="s">
        <v>78</v>
      </c>
      <c r="C23" s="112">
        <v>42320094</v>
      </c>
      <c r="D23" s="105"/>
      <c r="E23" s="112">
        <v>37344659</v>
      </c>
      <c r="F23" s="107"/>
      <c r="G23" s="107">
        <v>8000000</v>
      </c>
      <c r="H23" s="107"/>
      <c r="I23" s="107">
        <v>8000000</v>
      </c>
    </row>
    <row r="24" spans="1:9" ht="22.5" customHeight="1">
      <c r="A24" s="56" t="s">
        <v>48</v>
      </c>
      <c r="B24" s="34" t="s">
        <v>168</v>
      </c>
      <c r="C24" s="107">
        <v>158014</v>
      </c>
      <c r="D24" s="105"/>
      <c r="E24" s="112">
        <v>20249326</v>
      </c>
      <c r="F24" s="107"/>
      <c r="G24" s="112">
        <v>158014</v>
      </c>
      <c r="H24" s="107"/>
      <c r="I24" s="112">
        <v>20249326</v>
      </c>
    </row>
    <row r="25" spans="1:9" ht="22.5" customHeight="1">
      <c r="A25" s="56" t="s">
        <v>106</v>
      </c>
      <c r="B25" s="34" t="s">
        <v>85</v>
      </c>
      <c r="C25" s="107">
        <v>1000000</v>
      </c>
      <c r="D25" s="105"/>
      <c r="E25" s="112">
        <v>3000000</v>
      </c>
      <c r="F25" s="107"/>
      <c r="G25" s="112">
        <v>1000000</v>
      </c>
      <c r="H25" s="107"/>
      <c r="I25" s="112">
        <v>3000000</v>
      </c>
    </row>
    <row r="26" spans="1:9" ht="22.5" customHeight="1">
      <c r="A26" s="67" t="s">
        <v>44</v>
      </c>
      <c r="B26" s="34" t="s">
        <v>41</v>
      </c>
      <c r="C26" s="107">
        <v>204073371</v>
      </c>
      <c r="D26" s="105"/>
      <c r="E26" s="112">
        <v>204073371</v>
      </c>
      <c r="F26" s="113"/>
      <c r="G26" s="112">
        <v>204073371</v>
      </c>
      <c r="H26" s="113"/>
      <c r="I26" s="112">
        <v>204073371</v>
      </c>
    </row>
    <row r="27" spans="1:9" ht="22.5" customHeight="1">
      <c r="A27" s="56" t="s">
        <v>45</v>
      </c>
      <c r="B27" s="34" t="s">
        <v>79</v>
      </c>
      <c r="C27" s="107">
        <v>773373402</v>
      </c>
      <c r="D27" s="105"/>
      <c r="E27" s="107">
        <v>786405956</v>
      </c>
      <c r="F27" s="107"/>
      <c r="G27" s="107">
        <v>773373402</v>
      </c>
      <c r="H27" s="107"/>
      <c r="I27" s="107">
        <v>786405956</v>
      </c>
    </row>
    <row r="28" spans="1:9" ht="22.5" customHeight="1">
      <c r="A28" s="56" t="s">
        <v>46</v>
      </c>
      <c r="B28" s="34"/>
      <c r="C28" s="107">
        <v>352184</v>
      </c>
      <c r="D28" s="105"/>
      <c r="E28" s="113">
        <v>441167</v>
      </c>
      <c r="F28" s="107"/>
      <c r="G28" s="113">
        <v>352184</v>
      </c>
      <c r="H28" s="107"/>
      <c r="I28" s="113">
        <v>441167</v>
      </c>
    </row>
    <row r="29" spans="1:9" ht="22.5" customHeight="1">
      <c r="A29" s="56" t="s">
        <v>84</v>
      </c>
      <c r="B29" s="34" t="s">
        <v>160</v>
      </c>
      <c r="C29" s="113">
        <v>4837037</v>
      </c>
      <c r="D29" s="105"/>
      <c r="E29" s="113">
        <v>4817047</v>
      </c>
      <c r="F29" s="107"/>
      <c r="G29" s="113">
        <v>10101060</v>
      </c>
      <c r="H29" s="107"/>
      <c r="I29" s="113">
        <v>9085983</v>
      </c>
    </row>
    <row r="30" spans="1:9" ht="22.5" customHeight="1">
      <c r="A30" s="56" t="s">
        <v>12</v>
      </c>
      <c r="B30" s="34" t="s">
        <v>85</v>
      </c>
      <c r="C30" s="107">
        <v>1010882</v>
      </c>
      <c r="D30" s="105"/>
      <c r="E30" s="114">
        <v>859937</v>
      </c>
      <c r="F30" s="107"/>
      <c r="G30" s="114">
        <v>1010882</v>
      </c>
      <c r="H30" s="107"/>
      <c r="I30" s="114">
        <v>859937</v>
      </c>
    </row>
    <row r="31" spans="1:9" s="15" customFormat="1" ht="22.5" customHeight="1">
      <c r="A31" s="69" t="s">
        <v>13</v>
      </c>
      <c r="B31" s="35"/>
      <c r="C31" s="109">
        <f>SUM(C22:C30)</f>
        <v>1031920484</v>
      </c>
      <c r="D31" s="110"/>
      <c r="E31" s="109">
        <f>SUM(E22:E30)</f>
        <v>1062043963</v>
      </c>
      <c r="F31" s="111"/>
      <c r="G31" s="109">
        <f>SUM(G22:G30)</f>
        <v>1002864413</v>
      </c>
      <c r="H31" s="111"/>
      <c r="I31" s="109">
        <f>SUM(I22:I30)</f>
        <v>1036968240</v>
      </c>
    </row>
    <row r="32" spans="1:9" ht="14.1" customHeight="1">
      <c r="A32" s="69"/>
      <c r="B32" s="34"/>
      <c r="C32" s="105"/>
      <c r="D32" s="105"/>
      <c r="E32" s="105"/>
      <c r="F32" s="106"/>
      <c r="G32" s="107"/>
      <c r="H32" s="107"/>
      <c r="I32" s="107"/>
    </row>
    <row r="33" spans="1:9" s="15" customFormat="1" ht="22.5" customHeight="1" thickBot="1">
      <c r="A33" s="15" t="s">
        <v>14</v>
      </c>
      <c r="B33" s="35"/>
      <c r="C33" s="115">
        <f>+C31+C19</f>
        <v>3469499126</v>
      </c>
      <c r="D33" s="110"/>
      <c r="E33" s="115">
        <f>+E31+E19</f>
        <v>3332126419</v>
      </c>
      <c r="F33" s="116"/>
      <c r="G33" s="115">
        <f>+G31+G19</f>
        <v>3440443055</v>
      </c>
      <c r="H33" s="116"/>
      <c r="I33" s="115">
        <f>+I31+I19</f>
        <v>3307050696</v>
      </c>
    </row>
    <row r="34" spans="1:9" s="15" customFormat="1" ht="24.75" customHeight="1" thickTop="1">
      <c r="B34" s="35"/>
      <c r="C34" s="35"/>
      <c r="D34" s="35"/>
      <c r="E34" s="35"/>
      <c r="G34" s="22"/>
      <c r="H34" s="22"/>
      <c r="I34" s="22"/>
    </row>
    <row r="35" spans="1:9" ht="22.5" customHeight="1">
      <c r="A35" s="3" t="s">
        <v>68</v>
      </c>
    </row>
    <row r="36" spans="1:9" s="4" customFormat="1" ht="22.5" customHeight="1">
      <c r="A36" s="3" t="s">
        <v>148</v>
      </c>
      <c r="B36" s="32"/>
      <c r="C36" s="32"/>
      <c r="D36" s="32"/>
      <c r="E36" s="32"/>
      <c r="F36" s="3"/>
      <c r="G36" s="29"/>
      <c r="H36" s="29"/>
      <c r="I36" s="29"/>
    </row>
    <row r="37" spans="1:9" s="4" customFormat="1" ht="22.5" customHeight="1">
      <c r="A37" s="3"/>
      <c r="B37" s="32"/>
      <c r="C37" s="32"/>
      <c r="D37" s="32"/>
      <c r="E37" s="32"/>
      <c r="F37" s="3"/>
      <c r="G37" s="29"/>
      <c r="H37" s="29"/>
      <c r="I37" s="29"/>
    </row>
    <row r="38" spans="1:9" s="4" customFormat="1" ht="22.5" customHeight="1">
      <c r="A38" s="3"/>
      <c r="B38" s="32"/>
      <c r="C38" s="245" t="s">
        <v>54</v>
      </c>
      <c r="D38" s="245"/>
      <c r="E38" s="245"/>
      <c r="F38" s="46"/>
      <c r="G38" s="46"/>
      <c r="H38" s="46"/>
      <c r="I38" s="46"/>
    </row>
    <row r="39" spans="1:9" s="71" customFormat="1" ht="22.5" customHeight="1">
      <c r="A39" s="173"/>
      <c r="B39" s="44"/>
      <c r="C39" s="244" t="s">
        <v>53</v>
      </c>
      <c r="D39" s="244"/>
      <c r="E39" s="244"/>
      <c r="F39" s="45"/>
      <c r="G39" s="246" t="s">
        <v>52</v>
      </c>
      <c r="H39" s="246"/>
      <c r="I39" s="246"/>
    </row>
    <row r="40" spans="1:9" s="71" customFormat="1" ht="22.5" customHeight="1">
      <c r="A40" s="173"/>
      <c r="B40" s="44"/>
      <c r="C40" s="58" t="s">
        <v>81</v>
      </c>
      <c r="D40" s="59"/>
      <c r="E40" s="58" t="s">
        <v>81</v>
      </c>
      <c r="F40" s="45"/>
      <c r="G40" s="58" t="s">
        <v>81</v>
      </c>
      <c r="H40" s="59"/>
      <c r="I40" s="58" t="s">
        <v>81</v>
      </c>
    </row>
    <row r="41" spans="1:9" ht="22.5" customHeight="1">
      <c r="A41" s="3" t="s">
        <v>17</v>
      </c>
      <c r="B41" s="33" t="s">
        <v>10</v>
      </c>
      <c r="C41" s="52" t="s">
        <v>144</v>
      </c>
      <c r="D41" s="33"/>
      <c r="E41" s="52" t="s">
        <v>136</v>
      </c>
      <c r="F41" s="5"/>
      <c r="G41" s="52" t="s">
        <v>144</v>
      </c>
      <c r="H41" s="33"/>
      <c r="I41" s="52" t="s">
        <v>136</v>
      </c>
    </row>
    <row r="42" spans="1:9" ht="22.5" customHeight="1">
      <c r="A42" s="3"/>
      <c r="B42" s="33"/>
      <c r="C42" s="243" t="s">
        <v>32</v>
      </c>
      <c r="D42" s="243"/>
      <c r="E42" s="243"/>
      <c r="F42" s="243"/>
      <c r="G42" s="243"/>
      <c r="H42" s="243"/>
      <c r="I42" s="243"/>
    </row>
    <row r="43" spans="1:9" ht="21.75">
      <c r="A43" s="182" t="s">
        <v>1</v>
      </c>
    </row>
    <row r="44" spans="1:9" ht="21.75">
      <c r="A44" s="56" t="s">
        <v>18</v>
      </c>
      <c r="B44" s="37">
        <v>18</v>
      </c>
      <c r="C44" s="107">
        <v>90027715</v>
      </c>
      <c r="D44" s="105"/>
      <c r="E44" s="107">
        <v>82903135</v>
      </c>
      <c r="F44" s="107"/>
      <c r="G44" s="107">
        <v>90027715</v>
      </c>
      <c r="H44" s="107"/>
      <c r="I44" s="107">
        <v>82903135</v>
      </c>
    </row>
    <row r="45" spans="1:9" ht="21.75">
      <c r="A45" s="63" t="s">
        <v>87</v>
      </c>
      <c r="B45" s="37" t="s">
        <v>170</v>
      </c>
      <c r="C45" s="107">
        <v>103322492</v>
      </c>
      <c r="D45" s="117"/>
      <c r="E45" s="107">
        <v>97855149</v>
      </c>
      <c r="F45" s="107"/>
      <c r="G45" s="107">
        <v>103322492</v>
      </c>
      <c r="H45" s="107"/>
      <c r="I45" s="107">
        <v>97855149</v>
      </c>
    </row>
    <row r="46" spans="1:9" ht="21.75">
      <c r="A46" s="56" t="s">
        <v>109</v>
      </c>
      <c r="B46" s="37"/>
      <c r="C46" s="114">
        <v>91804790</v>
      </c>
      <c r="D46" s="117"/>
      <c r="E46" s="114">
        <v>93521865</v>
      </c>
      <c r="F46" s="107"/>
      <c r="G46" s="114">
        <v>91804790</v>
      </c>
      <c r="H46" s="107"/>
      <c r="I46" s="114">
        <v>93521865</v>
      </c>
    </row>
    <row r="47" spans="1:9" s="15" customFormat="1" ht="21.75">
      <c r="A47" s="15" t="s">
        <v>30</v>
      </c>
      <c r="B47" s="38"/>
      <c r="C47" s="118">
        <f>SUM(C44:C46)</f>
        <v>285154997</v>
      </c>
      <c r="D47" s="119"/>
      <c r="E47" s="118">
        <f>SUM(E44:E46)</f>
        <v>274280149</v>
      </c>
      <c r="F47" s="116"/>
      <c r="G47" s="118">
        <f>SUM(G44:G46)</f>
        <v>285154997</v>
      </c>
      <c r="H47" s="116"/>
      <c r="I47" s="118">
        <f>SUM(I44:I46)</f>
        <v>274280149</v>
      </c>
    </row>
    <row r="48" spans="1:9" s="15" customFormat="1" ht="21.75">
      <c r="B48" s="38"/>
      <c r="C48" s="116"/>
      <c r="D48" s="119"/>
      <c r="E48" s="116"/>
      <c r="F48" s="116"/>
      <c r="G48" s="116"/>
      <c r="H48" s="116"/>
      <c r="I48" s="116"/>
    </row>
    <row r="49" spans="1:9" s="183" customFormat="1" ht="21.75">
      <c r="A49" s="182" t="s">
        <v>69</v>
      </c>
      <c r="B49" s="53"/>
      <c r="C49" s="116"/>
      <c r="D49" s="120"/>
      <c r="E49" s="116"/>
      <c r="F49" s="116"/>
      <c r="G49" s="116"/>
      <c r="H49" s="116"/>
      <c r="I49" s="116"/>
    </row>
    <row r="50" spans="1:9" s="184" customFormat="1" ht="21.75">
      <c r="A50" s="70" t="s">
        <v>96</v>
      </c>
      <c r="C50" s="185"/>
      <c r="D50" s="185"/>
      <c r="E50" s="185"/>
      <c r="F50" s="185"/>
      <c r="G50" s="185"/>
      <c r="H50" s="185"/>
      <c r="I50" s="185"/>
    </row>
    <row r="51" spans="1:9" s="184" customFormat="1" ht="21.75">
      <c r="A51" s="186" t="s">
        <v>95</v>
      </c>
      <c r="B51" s="40">
        <v>12</v>
      </c>
      <c r="C51" s="114">
        <v>35829423.999999993</v>
      </c>
      <c r="D51" s="121"/>
      <c r="E51" s="122">
        <v>33977202</v>
      </c>
      <c r="F51" s="122"/>
      <c r="G51" s="122">
        <v>35829423.999999993</v>
      </c>
      <c r="H51" s="122"/>
      <c r="I51" s="122">
        <v>33977202</v>
      </c>
    </row>
    <row r="52" spans="1:9" s="15" customFormat="1" ht="21.75">
      <c r="A52" s="15" t="s">
        <v>70</v>
      </c>
      <c r="B52" s="38"/>
      <c r="C52" s="109">
        <f>SUM(C51)</f>
        <v>35829423.999999993</v>
      </c>
      <c r="D52" s="119"/>
      <c r="E52" s="109">
        <f>SUM(E51)</f>
        <v>33977202</v>
      </c>
      <c r="F52" s="116"/>
      <c r="G52" s="109">
        <f>SUM(G51)</f>
        <v>35829423.999999993</v>
      </c>
      <c r="H52" s="116"/>
      <c r="I52" s="109">
        <f>SUM(I51)</f>
        <v>33977202</v>
      </c>
    </row>
    <row r="53" spans="1:9" s="15" customFormat="1" ht="14.1" customHeight="1">
      <c r="B53" s="38"/>
      <c r="C53" s="123"/>
      <c r="D53" s="119"/>
      <c r="E53" s="123"/>
      <c r="F53" s="116"/>
      <c r="G53" s="123"/>
      <c r="H53" s="116"/>
      <c r="I53" s="123"/>
    </row>
    <row r="54" spans="1:9" s="15" customFormat="1" ht="21.75">
      <c r="A54" s="15" t="s">
        <v>19</v>
      </c>
      <c r="B54" s="38"/>
      <c r="C54" s="118">
        <f>SUM(C47,C52)</f>
        <v>320984421</v>
      </c>
      <c r="D54" s="119"/>
      <c r="E54" s="118">
        <f>SUM(E47,E52)</f>
        <v>308257351</v>
      </c>
      <c r="F54" s="111"/>
      <c r="G54" s="118">
        <f>SUM(G47,G52)</f>
        <v>320984421</v>
      </c>
      <c r="H54" s="111"/>
      <c r="I54" s="118">
        <f>SUM(I47,I52)</f>
        <v>308257351</v>
      </c>
    </row>
    <row r="55" spans="1:9" ht="21.75">
      <c r="A55" s="15"/>
      <c r="C55" s="117"/>
      <c r="D55" s="117"/>
      <c r="E55" s="117"/>
      <c r="F55" s="106"/>
      <c r="G55" s="107"/>
      <c r="H55" s="107"/>
      <c r="I55" s="107"/>
    </row>
    <row r="56" spans="1:9" ht="21.75">
      <c r="A56" s="187" t="s">
        <v>2</v>
      </c>
      <c r="C56" s="117"/>
      <c r="D56" s="117"/>
      <c r="E56" s="117"/>
      <c r="F56" s="106"/>
      <c r="G56" s="113"/>
      <c r="H56" s="107"/>
      <c r="I56" s="113"/>
    </row>
    <row r="57" spans="1:9" s="31" customFormat="1" ht="21.75">
      <c r="A57" s="68" t="s">
        <v>3</v>
      </c>
      <c r="B57" s="39"/>
      <c r="C57" s="124"/>
      <c r="D57" s="124"/>
      <c r="E57" s="124"/>
      <c r="F57" s="125"/>
      <c r="G57" s="126"/>
      <c r="H57" s="127"/>
      <c r="I57" s="126"/>
    </row>
    <row r="58" spans="1:9" ht="21.75">
      <c r="A58" s="56" t="s">
        <v>50</v>
      </c>
      <c r="B58" s="39"/>
      <c r="C58" s="113"/>
      <c r="D58" s="128"/>
      <c r="E58" s="113"/>
      <c r="F58" s="113"/>
      <c r="G58" s="113"/>
      <c r="H58" s="113"/>
      <c r="I58" s="113"/>
    </row>
    <row r="59" spans="1:9" ht="22.5" thickBot="1">
      <c r="A59" s="66" t="s">
        <v>129</v>
      </c>
      <c r="B59" s="39"/>
      <c r="C59" s="129">
        <v>600000000</v>
      </c>
      <c r="D59" s="124"/>
      <c r="E59" s="129">
        <v>600000000</v>
      </c>
      <c r="F59" s="107"/>
      <c r="G59" s="129">
        <v>600000000</v>
      </c>
      <c r="H59" s="107"/>
      <c r="I59" s="129">
        <v>600000000</v>
      </c>
    </row>
    <row r="60" spans="1:9" ht="22.5" thickTop="1">
      <c r="A60" s="56" t="s">
        <v>51</v>
      </c>
      <c r="B60" s="39"/>
      <c r="C60" s="107"/>
      <c r="D60" s="124"/>
      <c r="E60" s="107"/>
      <c r="F60" s="107"/>
      <c r="G60" s="107"/>
      <c r="H60" s="107"/>
      <c r="I60" s="107"/>
    </row>
    <row r="61" spans="1:9" ht="21.75">
      <c r="A61" s="66" t="s">
        <v>130</v>
      </c>
      <c r="B61" s="39"/>
      <c r="C61" s="107">
        <v>360000000</v>
      </c>
      <c r="D61" s="124"/>
      <c r="E61" s="107">
        <v>360000000</v>
      </c>
      <c r="F61" s="107"/>
      <c r="G61" s="107">
        <v>360000000</v>
      </c>
      <c r="H61" s="107"/>
      <c r="I61" s="107">
        <v>360000000</v>
      </c>
    </row>
    <row r="62" spans="1:9" ht="21.75" hidden="1">
      <c r="A62" s="67" t="s">
        <v>122</v>
      </c>
      <c r="C62" s="107"/>
      <c r="D62" s="124"/>
      <c r="E62" s="107"/>
      <c r="F62" s="106"/>
      <c r="G62" s="107"/>
      <c r="H62" s="107"/>
      <c r="I62" s="107"/>
    </row>
    <row r="63" spans="1:9" ht="21.75">
      <c r="A63" s="63" t="s">
        <v>150</v>
      </c>
      <c r="B63" s="39"/>
      <c r="C63" s="130">
        <v>615600000</v>
      </c>
      <c r="D63" s="124"/>
      <c r="E63" s="130">
        <v>615600000</v>
      </c>
      <c r="F63" s="107"/>
      <c r="G63" s="130">
        <v>615600000</v>
      </c>
      <c r="H63" s="107"/>
      <c r="I63" s="130">
        <v>615600000</v>
      </c>
    </row>
    <row r="64" spans="1:9" s="4" customFormat="1" ht="21.75">
      <c r="A64" s="68" t="s">
        <v>35</v>
      </c>
      <c r="B64" s="36"/>
      <c r="C64" s="131"/>
      <c r="D64" s="117"/>
      <c r="E64" s="131"/>
      <c r="F64" s="132"/>
      <c r="G64" s="131"/>
      <c r="H64" s="131"/>
      <c r="I64" s="131"/>
    </row>
    <row r="65" spans="1:9" s="4" customFormat="1" ht="21.75">
      <c r="A65" s="66" t="s">
        <v>61</v>
      </c>
      <c r="B65" s="36"/>
      <c r="C65" s="131"/>
      <c r="D65" s="117"/>
      <c r="E65" s="131"/>
      <c r="F65" s="132"/>
      <c r="G65" s="131"/>
      <c r="H65" s="131"/>
      <c r="I65" s="131"/>
    </row>
    <row r="66" spans="1:9" ht="21.75">
      <c r="A66" s="67" t="s">
        <v>66</v>
      </c>
      <c r="B66" s="37"/>
      <c r="C66" s="130">
        <v>60000000</v>
      </c>
      <c r="D66" s="105"/>
      <c r="E66" s="130">
        <v>60000000</v>
      </c>
      <c r="F66" s="107"/>
      <c r="G66" s="130">
        <v>60000000</v>
      </c>
      <c r="H66" s="107"/>
      <c r="I66" s="130">
        <v>60000000</v>
      </c>
    </row>
    <row r="67" spans="1:9" ht="21.75">
      <c r="A67" s="56" t="s">
        <v>65</v>
      </c>
      <c r="C67" s="130">
        <v>2112914705</v>
      </c>
      <c r="D67" s="105"/>
      <c r="E67" s="130">
        <v>1988269068</v>
      </c>
      <c r="F67" s="107"/>
      <c r="G67" s="104">
        <v>2083858634</v>
      </c>
      <c r="H67" s="107"/>
      <c r="I67" s="104">
        <v>1963193345</v>
      </c>
    </row>
    <row r="68" spans="1:9" ht="21.75">
      <c r="A68" s="15" t="s">
        <v>20</v>
      </c>
      <c r="C68" s="109">
        <f>SUM(C60:C67)</f>
        <v>3148514705</v>
      </c>
      <c r="D68" s="117"/>
      <c r="E68" s="109">
        <f>SUM(E60:E67)</f>
        <v>3023869068</v>
      </c>
      <c r="F68" s="116"/>
      <c r="G68" s="109">
        <f>SUM(G60:G67)</f>
        <v>3119458634</v>
      </c>
      <c r="H68" s="116"/>
      <c r="I68" s="109">
        <f>SUM(I60:I67)</f>
        <v>2998793345</v>
      </c>
    </row>
    <row r="69" spans="1:9" ht="21.75">
      <c r="C69" s="117"/>
      <c r="D69" s="117"/>
      <c r="E69" s="117"/>
      <c r="F69" s="106"/>
      <c r="G69" s="113"/>
      <c r="H69" s="113"/>
      <c r="I69" s="113"/>
    </row>
    <row r="70" spans="1:9" ht="22.5" thickBot="1">
      <c r="A70" s="69" t="s">
        <v>21</v>
      </c>
      <c r="C70" s="115">
        <f>+C68+C54</f>
        <v>3469499126</v>
      </c>
      <c r="D70" s="117"/>
      <c r="E70" s="115">
        <f>+E68+E54</f>
        <v>3332126419</v>
      </c>
      <c r="F70" s="116"/>
      <c r="G70" s="115">
        <f>+G68+G54</f>
        <v>3440443055</v>
      </c>
      <c r="H70" s="116"/>
      <c r="I70" s="115">
        <f>+I68+I54</f>
        <v>3307050696</v>
      </c>
    </row>
    <row r="71" spans="1:9" ht="24.75" customHeight="1" thickTop="1">
      <c r="C71" s="83"/>
      <c r="D71" s="83"/>
      <c r="E71" s="83"/>
      <c r="F71" s="188"/>
      <c r="G71" s="83"/>
      <c r="H71" s="189"/>
      <c r="I71" s="83"/>
    </row>
  </sheetData>
  <mergeCells count="8">
    <mergeCell ref="C42:I42"/>
    <mergeCell ref="C5:E5"/>
    <mergeCell ref="C4:E4"/>
    <mergeCell ref="G5:I5"/>
    <mergeCell ref="G39:I39"/>
    <mergeCell ref="C38:E38"/>
    <mergeCell ref="C39:E39"/>
    <mergeCell ref="C8:I8"/>
  </mergeCells>
  <phoneticPr fontId="0" type="noConversion"/>
  <printOptions horizontalCentered="1"/>
  <pageMargins left="0.7" right="0.7" top="0.48" bottom="0.5" header="0.5" footer="0.5"/>
  <pageSetup paperSize="9" scale="82" firstPageNumber="6" fitToHeight="0" orientation="portrait" useFirstPageNumber="1" r:id="rId1"/>
  <headerFooter alignWithMargins="0">
    <oddFooter xml:space="preserve">&amp;Lหมายเหตุประกอบงบการเงินเป็นส่วนหนึ่งของงบการเงินนี้&amp;C&amp;P&amp;R&amp;"Angsana New,Italic"&amp;14 </oddFooter>
  </headerFooter>
  <rowBreaks count="1" manualBreakCount="1">
    <brk id="34" max="8" man="1"/>
  </rowBreaks>
  <ignoredErrors>
    <ignoredError sqref="B19:B21" numberStoredAsText="1"/>
    <ignoredError sqref="C68:G6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</sheetPr>
  <dimension ref="A1:N73"/>
  <sheetViews>
    <sheetView tabSelected="1" view="pageBreakPreview" zoomScaleNormal="55" zoomScaleSheetLayoutView="100" workbookViewId="0">
      <selection activeCell="L41" sqref="L41"/>
    </sheetView>
  </sheetViews>
  <sheetFormatPr defaultColWidth="11" defaultRowHeight="24.75" customHeight="1"/>
  <cols>
    <col min="1" max="1" width="42.140625" style="55" customWidth="1"/>
    <col min="2" max="2" width="9" style="36" customWidth="1"/>
    <col min="3" max="3" width="2" style="36" customWidth="1"/>
    <col min="4" max="4" width="14.42578125" style="36" bestFit="1" customWidth="1"/>
    <col min="5" max="5" width="2" style="36" customWidth="1"/>
    <col min="6" max="6" width="14.42578125" style="36" bestFit="1" customWidth="1"/>
    <col min="7" max="7" width="2" style="55" customWidth="1"/>
    <col min="8" max="8" width="14.42578125" style="30" customWidth="1"/>
    <col min="9" max="9" width="2" style="30" customWidth="1"/>
    <col min="10" max="10" width="14.42578125" style="30" bestFit="1" customWidth="1"/>
    <col min="11" max="11" width="14.85546875" style="55" bestFit="1" customWidth="1"/>
    <col min="12" max="12" width="27.5703125" style="190" customWidth="1"/>
    <col min="13" max="13" width="11.42578125" style="55" bestFit="1" customWidth="1"/>
    <col min="14" max="16384" width="11" style="55"/>
  </cols>
  <sheetData>
    <row r="1" spans="1:14" ht="24.75" customHeight="1">
      <c r="A1" s="3" t="s">
        <v>68</v>
      </c>
    </row>
    <row r="2" spans="1:14" ht="24.75" customHeight="1">
      <c r="A2" s="3" t="s">
        <v>71</v>
      </c>
      <c r="B2" s="32"/>
      <c r="C2" s="32"/>
      <c r="D2" s="32"/>
      <c r="E2" s="32"/>
      <c r="F2" s="32"/>
      <c r="G2" s="3"/>
      <c r="H2" s="29"/>
      <c r="I2" s="29"/>
      <c r="J2" s="29"/>
    </row>
    <row r="3" spans="1:14" ht="24.75" customHeight="1">
      <c r="A3" s="3"/>
      <c r="B3" s="32"/>
      <c r="C3" s="32"/>
      <c r="D3" s="32"/>
      <c r="E3" s="32"/>
      <c r="F3" s="32"/>
      <c r="G3" s="3"/>
      <c r="H3" s="29"/>
      <c r="I3" s="29"/>
      <c r="J3" s="29"/>
    </row>
    <row r="4" spans="1:14" s="4" customFormat="1" ht="23.25">
      <c r="A4" s="3"/>
      <c r="B4" s="32"/>
      <c r="C4" s="32"/>
      <c r="D4" s="178"/>
      <c r="E4" s="178" t="s">
        <v>54</v>
      </c>
      <c r="F4" s="178"/>
      <c r="G4" s="46"/>
      <c r="H4" s="46"/>
      <c r="I4" s="46"/>
      <c r="J4" s="46"/>
      <c r="L4" s="81"/>
    </row>
    <row r="5" spans="1:14" s="71" customFormat="1" ht="21.75">
      <c r="A5" s="173"/>
      <c r="B5" s="44"/>
      <c r="C5" s="44"/>
      <c r="D5" s="44"/>
      <c r="E5" s="177" t="s">
        <v>53</v>
      </c>
      <c r="F5" s="44"/>
      <c r="G5" s="45"/>
      <c r="H5" s="246" t="s">
        <v>52</v>
      </c>
      <c r="I5" s="246"/>
      <c r="J5" s="246"/>
      <c r="L5" s="191"/>
    </row>
    <row r="6" spans="1:14" s="71" customFormat="1" ht="21.75">
      <c r="A6" s="173"/>
      <c r="B6" s="44"/>
      <c r="C6" s="44"/>
      <c r="D6" s="247" t="s">
        <v>82</v>
      </c>
      <c r="E6" s="247"/>
      <c r="F6" s="247"/>
      <c r="G6" s="45"/>
      <c r="H6" s="247" t="s">
        <v>82</v>
      </c>
      <c r="I6" s="247"/>
      <c r="J6" s="247"/>
      <c r="L6" s="191"/>
    </row>
    <row r="7" spans="1:14" s="71" customFormat="1" ht="21.75">
      <c r="A7" s="173"/>
      <c r="B7" s="44"/>
      <c r="C7" s="44"/>
      <c r="D7" s="247" t="s">
        <v>81</v>
      </c>
      <c r="E7" s="247"/>
      <c r="F7" s="247"/>
      <c r="G7" s="45"/>
      <c r="H7" s="247" t="s">
        <v>81</v>
      </c>
      <c r="I7" s="247"/>
      <c r="J7" s="247"/>
      <c r="L7" s="191"/>
    </row>
    <row r="8" spans="1:14" ht="21.75">
      <c r="B8" s="33" t="s">
        <v>10</v>
      </c>
      <c r="C8" s="33"/>
      <c r="D8" s="52" t="s">
        <v>144</v>
      </c>
      <c r="E8" s="33"/>
      <c r="F8" s="52" t="s">
        <v>136</v>
      </c>
      <c r="G8" s="5"/>
      <c r="H8" s="52" t="s">
        <v>144</v>
      </c>
      <c r="I8" s="33"/>
      <c r="J8" s="52" t="s">
        <v>136</v>
      </c>
    </row>
    <row r="9" spans="1:14" ht="23.25">
      <c r="A9" s="3"/>
      <c r="B9" s="33"/>
      <c r="C9" s="33"/>
      <c r="D9" s="243" t="s">
        <v>32</v>
      </c>
      <c r="E9" s="243"/>
      <c r="F9" s="243"/>
      <c r="G9" s="243"/>
      <c r="H9" s="243"/>
      <c r="I9" s="243"/>
      <c r="J9" s="243"/>
    </row>
    <row r="10" spans="1:14" ht="21.75">
      <c r="A10" s="187" t="s">
        <v>27</v>
      </c>
      <c r="B10" s="40"/>
      <c r="C10" s="40"/>
      <c r="D10" s="133"/>
      <c r="E10" s="133"/>
      <c r="F10" s="133"/>
      <c r="G10" s="106"/>
      <c r="H10" s="107"/>
      <c r="I10" s="107"/>
      <c r="J10" s="107"/>
    </row>
    <row r="11" spans="1:14" ht="21.75">
      <c r="A11" s="56" t="s">
        <v>22</v>
      </c>
      <c r="B11" s="40" t="s">
        <v>171</v>
      </c>
      <c r="C11" s="40"/>
      <c r="D11" s="106">
        <v>3509095346</v>
      </c>
      <c r="E11" s="133"/>
      <c r="F11" s="106">
        <v>3513855093</v>
      </c>
      <c r="G11" s="106"/>
      <c r="H11" s="106">
        <v>3509095346</v>
      </c>
      <c r="I11" s="106"/>
      <c r="J11" s="106">
        <v>3513855093</v>
      </c>
      <c r="N11" s="65"/>
    </row>
    <row r="12" spans="1:14" s="31" customFormat="1" ht="21.75">
      <c r="A12" s="4" t="s">
        <v>23</v>
      </c>
      <c r="B12" s="40" t="s">
        <v>85</v>
      </c>
      <c r="C12" s="40"/>
      <c r="D12" s="134">
        <v>55157792</v>
      </c>
      <c r="E12" s="133"/>
      <c r="F12" s="134">
        <v>42935392</v>
      </c>
      <c r="G12" s="192"/>
      <c r="H12" s="134">
        <v>56917790</v>
      </c>
      <c r="I12" s="192"/>
      <c r="J12" s="134">
        <v>44135390</v>
      </c>
      <c r="K12" s="193"/>
      <c r="L12" s="190"/>
    </row>
    <row r="13" spans="1:14" s="15" customFormat="1" ht="21.75">
      <c r="A13" s="15" t="s">
        <v>24</v>
      </c>
      <c r="B13" s="41"/>
      <c r="C13" s="41"/>
      <c r="D13" s="135">
        <f>SUM(D11:D12)</f>
        <v>3564253138</v>
      </c>
      <c r="E13" s="136"/>
      <c r="F13" s="135">
        <f>SUM(F11:F12)</f>
        <v>3556790485</v>
      </c>
      <c r="G13" s="140"/>
      <c r="H13" s="135">
        <f>SUM(H11:H12)</f>
        <v>3566013136</v>
      </c>
      <c r="I13" s="140"/>
      <c r="J13" s="135">
        <f>SUM(J11:J12)</f>
        <v>3557990483</v>
      </c>
      <c r="L13" s="194"/>
    </row>
    <row r="14" spans="1:14" ht="9" customHeight="1">
      <c r="B14" s="40"/>
      <c r="C14" s="40"/>
      <c r="D14" s="133"/>
      <c r="E14" s="133"/>
      <c r="F14" s="133"/>
      <c r="G14" s="106"/>
      <c r="H14" s="106"/>
      <c r="I14" s="106"/>
      <c r="J14" s="106"/>
    </row>
    <row r="15" spans="1:14" ht="21.75">
      <c r="A15" s="187" t="s">
        <v>28</v>
      </c>
      <c r="B15" s="40">
        <v>14</v>
      </c>
      <c r="C15" s="40"/>
      <c r="D15" s="133"/>
      <c r="E15" s="133"/>
      <c r="F15" s="133"/>
      <c r="G15" s="139"/>
      <c r="H15" s="113"/>
      <c r="I15" s="113"/>
      <c r="J15" s="113"/>
    </row>
    <row r="16" spans="1:14" ht="21.75">
      <c r="A16" s="56" t="s">
        <v>25</v>
      </c>
      <c r="B16" s="40"/>
      <c r="C16" s="40"/>
      <c r="D16" s="106">
        <v>2170172070</v>
      </c>
      <c r="E16" s="133"/>
      <c r="F16" s="106">
        <v>2187881727</v>
      </c>
      <c r="G16" s="106"/>
      <c r="H16" s="106">
        <v>2170172070</v>
      </c>
      <c r="I16" s="106"/>
      <c r="J16" s="106">
        <v>2187881727</v>
      </c>
    </row>
    <row r="17" spans="1:13" ht="21.75">
      <c r="A17" s="63" t="s">
        <v>88</v>
      </c>
      <c r="B17" s="40"/>
      <c r="C17" s="40"/>
      <c r="D17" s="106">
        <v>311217760</v>
      </c>
      <c r="E17" s="106"/>
      <c r="F17" s="106">
        <v>292895883</v>
      </c>
      <c r="G17" s="106"/>
      <c r="H17" s="106">
        <v>311217760</v>
      </c>
      <c r="I17" s="106"/>
      <c r="J17" s="106">
        <v>292895883</v>
      </c>
    </row>
    <row r="18" spans="1:13" ht="21.75">
      <c r="A18" s="56" t="s">
        <v>64</v>
      </c>
      <c r="B18" s="40"/>
      <c r="C18" s="40"/>
      <c r="D18" s="106">
        <v>159817206</v>
      </c>
      <c r="E18" s="133"/>
      <c r="F18" s="106">
        <v>157668379</v>
      </c>
      <c r="G18" s="106"/>
      <c r="H18" s="106">
        <v>159817206</v>
      </c>
      <c r="I18" s="106"/>
      <c r="J18" s="106">
        <v>157668379</v>
      </c>
    </row>
    <row r="19" spans="1:13" s="15" customFormat="1" ht="21.75">
      <c r="A19" s="15" t="s">
        <v>26</v>
      </c>
      <c r="B19" s="42"/>
      <c r="C19" s="42"/>
      <c r="D19" s="135">
        <f>SUM(D16:D18)</f>
        <v>2641207036</v>
      </c>
      <c r="E19" s="137"/>
      <c r="F19" s="135">
        <f>SUM(F16:F18)</f>
        <v>2638445989</v>
      </c>
      <c r="G19" s="140"/>
      <c r="H19" s="135">
        <f>SUM(H16:H18)</f>
        <v>2641207036</v>
      </c>
      <c r="I19" s="140"/>
      <c r="J19" s="135">
        <f>SUM(J16:J18)</f>
        <v>2638445989</v>
      </c>
      <c r="L19" s="1"/>
    </row>
    <row r="20" spans="1:13" ht="10.35" customHeight="1">
      <c r="A20" s="15"/>
      <c r="B20" s="43"/>
      <c r="C20" s="43"/>
      <c r="D20" s="138"/>
      <c r="E20" s="138"/>
      <c r="F20" s="138"/>
      <c r="G20" s="106"/>
      <c r="H20" s="139"/>
      <c r="I20" s="106"/>
      <c r="J20" s="139"/>
    </row>
    <row r="21" spans="1:13" ht="21.75">
      <c r="A21" s="69" t="s">
        <v>110</v>
      </c>
      <c r="B21" s="43"/>
      <c r="C21" s="43"/>
      <c r="D21" s="140">
        <f>D13-D19</f>
        <v>923046102</v>
      </c>
      <c r="E21" s="140"/>
      <c r="F21" s="140">
        <f>F13-F19</f>
        <v>918344496</v>
      </c>
      <c r="G21" s="140"/>
      <c r="H21" s="140">
        <f>H13-H19</f>
        <v>924806100</v>
      </c>
      <c r="I21" s="140"/>
      <c r="J21" s="140">
        <f>J13-J19</f>
        <v>919544494</v>
      </c>
      <c r="L21" s="195"/>
    </row>
    <row r="22" spans="1:13" ht="21.75">
      <c r="A22" s="70" t="s">
        <v>133</v>
      </c>
      <c r="B22" s="43"/>
      <c r="C22" s="43"/>
      <c r="D22" s="140"/>
      <c r="E22" s="140"/>
      <c r="F22" s="140"/>
      <c r="G22" s="140"/>
      <c r="H22" s="140"/>
      <c r="I22" s="140"/>
      <c r="J22" s="140"/>
      <c r="L22" s="195"/>
    </row>
    <row r="23" spans="1:13" ht="21.75">
      <c r="A23" s="166" t="s">
        <v>142</v>
      </c>
      <c r="B23" s="43">
        <v>6</v>
      </c>
      <c r="C23" s="43"/>
      <c r="D23" s="141">
        <v>0</v>
      </c>
      <c r="E23" s="138"/>
      <c r="F23" s="122">
        <v>-377830</v>
      </c>
      <c r="G23" s="139"/>
      <c r="H23" s="141">
        <v>0</v>
      </c>
      <c r="I23" s="138"/>
      <c r="J23" s="122">
        <v>-377830</v>
      </c>
      <c r="K23" s="82"/>
      <c r="L23" s="195"/>
    </row>
    <row r="24" spans="1:13" ht="21.75">
      <c r="A24" s="70" t="s">
        <v>151</v>
      </c>
      <c r="B24" s="43">
        <v>8</v>
      </c>
      <c r="C24" s="43"/>
      <c r="D24" s="91">
        <v>6735433</v>
      </c>
      <c r="E24" s="138"/>
      <c r="F24" s="142">
        <v>7603602</v>
      </c>
      <c r="G24" s="139"/>
      <c r="H24" s="91">
        <v>0</v>
      </c>
      <c r="I24" s="196"/>
      <c r="J24" s="91">
        <v>0</v>
      </c>
      <c r="K24" s="197"/>
      <c r="M24" s="195"/>
    </row>
    <row r="25" spans="1:13" s="15" customFormat="1" ht="21.75">
      <c r="A25" s="15" t="s">
        <v>111</v>
      </c>
      <c r="B25" s="41"/>
      <c r="C25" s="41"/>
      <c r="D25" s="143">
        <f>+SUM(D21:D24)</f>
        <v>929781535</v>
      </c>
      <c r="E25" s="136"/>
      <c r="F25" s="143">
        <f>+SUM(F21:F24)</f>
        <v>925570268</v>
      </c>
      <c r="G25" s="143"/>
      <c r="H25" s="143">
        <f>+SUM(H21:H24)</f>
        <v>924806100</v>
      </c>
      <c r="I25" s="143"/>
      <c r="J25" s="143">
        <f>+SUM(J21:J24)</f>
        <v>919166664</v>
      </c>
      <c r="L25" s="195"/>
      <c r="M25" s="1"/>
    </row>
    <row r="26" spans="1:13" ht="21.75">
      <c r="A26" s="70" t="s">
        <v>80</v>
      </c>
      <c r="B26" s="40">
        <v>15</v>
      </c>
      <c r="C26" s="40"/>
      <c r="D26" s="134">
        <f>-185935898</f>
        <v>-185935898</v>
      </c>
      <c r="E26" s="133"/>
      <c r="F26" s="134">
        <v>-185966853</v>
      </c>
      <c r="G26" s="106"/>
      <c r="H26" s="134">
        <f>-184940811</f>
        <v>-184940811</v>
      </c>
      <c r="I26" s="106"/>
      <c r="J26" s="134">
        <v>-184686132</v>
      </c>
      <c r="K26" s="51"/>
      <c r="M26" s="51"/>
    </row>
    <row r="27" spans="1:13" ht="22.5" thickBot="1">
      <c r="A27" s="15" t="s">
        <v>60</v>
      </c>
      <c r="B27" s="40"/>
      <c r="C27" s="40"/>
      <c r="D27" s="144">
        <f>D25+D26</f>
        <v>743845637</v>
      </c>
      <c r="E27" s="133"/>
      <c r="F27" s="144">
        <f>F25+F26</f>
        <v>739603415</v>
      </c>
      <c r="G27" s="143"/>
      <c r="H27" s="144">
        <f>H25+H26</f>
        <v>739865289</v>
      </c>
      <c r="I27" s="143"/>
      <c r="J27" s="144">
        <f>J25+J26</f>
        <v>734480532</v>
      </c>
      <c r="L27" s="195"/>
    </row>
    <row r="28" spans="1:13" ht="22.5" thickTop="1">
      <c r="A28" s="15"/>
      <c r="B28" s="40"/>
      <c r="C28" s="40"/>
      <c r="D28" s="133"/>
      <c r="E28" s="133"/>
      <c r="F28" s="133"/>
      <c r="G28" s="106"/>
      <c r="H28" s="133"/>
      <c r="I28" s="133"/>
      <c r="J28" s="133"/>
      <c r="L28" s="195"/>
    </row>
    <row r="29" spans="1:13" s="4" customFormat="1" ht="21.75">
      <c r="A29" s="54" t="s">
        <v>72</v>
      </c>
      <c r="B29" s="36"/>
      <c r="C29" s="36"/>
      <c r="D29" s="117"/>
      <c r="E29" s="132"/>
      <c r="F29" s="117"/>
      <c r="G29" s="132"/>
      <c r="H29" s="112"/>
      <c r="I29" s="131"/>
      <c r="J29" s="131"/>
      <c r="L29" s="195"/>
    </row>
    <row r="30" spans="1:13" s="4" customFormat="1" ht="21.75" hidden="1">
      <c r="A30" s="62" t="s">
        <v>126</v>
      </c>
      <c r="B30" s="37"/>
      <c r="C30" s="37"/>
      <c r="D30" s="145"/>
      <c r="E30" s="141"/>
      <c r="F30" s="145"/>
      <c r="G30" s="141"/>
      <c r="H30" s="145"/>
      <c r="I30" s="141"/>
      <c r="J30" s="145"/>
      <c r="L30" s="195"/>
    </row>
    <row r="31" spans="1:13" s="4" customFormat="1" ht="21.75" hidden="1">
      <c r="A31" s="62" t="s">
        <v>127</v>
      </c>
      <c r="B31" s="37"/>
      <c r="C31" s="37"/>
      <c r="D31" s="145"/>
      <c r="E31" s="141"/>
      <c r="F31" s="145"/>
      <c r="G31" s="141"/>
      <c r="H31" s="145"/>
      <c r="I31" s="141"/>
      <c r="J31" s="145"/>
      <c r="L31" s="9"/>
    </row>
    <row r="32" spans="1:13" s="4" customFormat="1" ht="21.75" hidden="1">
      <c r="A32" s="70" t="s">
        <v>98</v>
      </c>
      <c r="B32" s="36"/>
      <c r="C32" s="36"/>
      <c r="D32" s="122"/>
      <c r="E32" s="141"/>
      <c r="F32" s="122"/>
      <c r="G32" s="141"/>
      <c r="H32" s="122"/>
      <c r="I32" s="141"/>
      <c r="J32" s="122"/>
      <c r="L32" s="81"/>
    </row>
    <row r="33" spans="1:13" s="4" customFormat="1" ht="21.75" hidden="1">
      <c r="A33" s="70" t="s">
        <v>97</v>
      </c>
      <c r="B33" s="64"/>
      <c r="C33" s="64"/>
      <c r="D33" s="146"/>
      <c r="E33" s="132"/>
      <c r="F33" s="146" t="s">
        <v>103</v>
      </c>
      <c r="G33" s="132"/>
      <c r="H33" s="146"/>
      <c r="I33" s="131"/>
      <c r="J33" s="146" t="s">
        <v>103</v>
      </c>
      <c r="L33" s="81"/>
    </row>
    <row r="34" spans="1:13" s="4" customFormat="1" ht="21.75">
      <c r="A34" s="62" t="s">
        <v>128</v>
      </c>
      <c r="B34" s="40"/>
      <c r="C34" s="40"/>
      <c r="D34" s="122"/>
      <c r="E34" s="132"/>
      <c r="F34" s="122"/>
      <c r="G34" s="132"/>
      <c r="H34" s="122"/>
      <c r="I34" s="131"/>
      <c r="J34" s="122"/>
      <c r="L34" s="81"/>
    </row>
    <row r="35" spans="1:13" s="4" customFormat="1" ht="21.75">
      <c r="A35" s="62" t="s">
        <v>127</v>
      </c>
      <c r="B35" s="40"/>
      <c r="C35" s="40"/>
      <c r="D35" s="122"/>
      <c r="E35" s="132"/>
      <c r="F35" s="122"/>
      <c r="G35" s="132"/>
      <c r="H35" s="122"/>
      <c r="I35" s="131"/>
      <c r="J35" s="122"/>
      <c r="L35" s="81"/>
    </row>
    <row r="36" spans="1:13" s="4" customFormat="1" ht="21.75">
      <c r="A36" s="70" t="s">
        <v>99</v>
      </c>
      <c r="B36" s="40"/>
      <c r="C36" s="40"/>
      <c r="D36" s="122"/>
      <c r="E36" s="132"/>
      <c r="F36" s="122"/>
      <c r="G36" s="132"/>
      <c r="H36" s="146"/>
      <c r="I36" s="131"/>
      <c r="J36" s="122"/>
      <c r="L36" s="81"/>
      <c r="M36" s="65"/>
    </row>
    <row r="37" spans="1:13" s="4" customFormat="1" ht="21.75">
      <c r="A37" s="70" t="s">
        <v>100</v>
      </c>
      <c r="B37" s="40">
        <v>12</v>
      </c>
      <c r="C37" s="40"/>
      <c r="D37" s="84">
        <v>0</v>
      </c>
      <c r="E37" s="92"/>
      <c r="F37" s="84">
        <v>23466588</v>
      </c>
      <c r="G37" s="85"/>
      <c r="H37" s="85">
        <v>0</v>
      </c>
      <c r="I37" s="85"/>
      <c r="J37" s="84">
        <v>23466588</v>
      </c>
      <c r="L37" s="81"/>
    </row>
    <row r="38" spans="1:13" s="4" customFormat="1" ht="21.75">
      <c r="A38" s="70" t="s">
        <v>123</v>
      </c>
      <c r="B38" s="40"/>
      <c r="C38" s="40"/>
      <c r="D38" s="84"/>
      <c r="E38" s="85"/>
      <c r="F38" s="84"/>
      <c r="G38" s="85"/>
      <c r="H38" s="84"/>
      <c r="I38" s="85"/>
      <c r="J38" s="84"/>
      <c r="L38" s="81"/>
    </row>
    <row r="39" spans="1:13" s="4" customFormat="1" ht="21.75">
      <c r="A39" s="166" t="s">
        <v>124</v>
      </c>
      <c r="B39" s="40">
        <v>15</v>
      </c>
      <c r="C39" s="40"/>
      <c r="D39" s="84">
        <v>0</v>
      </c>
      <c r="E39" s="92"/>
      <c r="F39" s="84">
        <v>-4693318</v>
      </c>
      <c r="G39" s="92"/>
      <c r="H39" s="84">
        <v>0</v>
      </c>
      <c r="I39" s="92"/>
      <c r="J39" s="84">
        <v>-4693318</v>
      </c>
      <c r="L39" s="81"/>
    </row>
    <row r="40" spans="1:13" s="15" customFormat="1" ht="21.75">
      <c r="A40" s="15" t="s">
        <v>131</v>
      </c>
      <c r="B40" s="38"/>
      <c r="C40" s="38"/>
      <c r="D40" s="86">
        <f>SUM(D37:D39)</f>
        <v>0</v>
      </c>
      <c r="E40" s="93"/>
      <c r="F40" s="86">
        <f>SUM(F37:F39)</f>
        <v>18773270</v>
      </c>
      <c r="G40" s="93"/>
      <c r="H40" s="86">
        <f>SUM(H37:H39)</f>
        <v>0</v>
      </c>
      <c r="I40" s="93"/>
      <c r="J40" s="86">
        <f>SUM(J37:J39)</f>
        <v>18773270</v>
      </c>
      <c r="L40" s="194"/>
    </row>
    <row r="41" spans="1:13" s="4" customFormat="1" ht="22.5" thickBot="1">
      <c r="A41" s="15" t="s">
        <v>132</v>
      </c>
      <c r="B41" s="36"/>
      <c r="C41" s="36"/>
      <c r="D41" s="87">
        <f>D27+D40</f>
        <v>743845637</v>
      </c>
      <c r="E41" s="159"/>
      <c r="F41" s="87">
        <f>F27+F40</f>
        <v>758376685</v>
      </c>
      <c r="G41" s="159"/>
      <c r="H41" s="87">
        <f>H27+H40</f>
        <v>739865289</v>
      </c>
      <c r="I41" s="159"/>
      <c r="J41" s="87">
        <f>J27+J40</f>
        <v>753253802</v>
      </c>
      <c r="L41" s="81"/>
      <c r="M41" s="198"/>
    </row>
    <row r="42" spans="1:13" ht="22.5" thickTop="1">
      <c r="A42" s="15"/>
      <c r="B42" s="40"/>
      <c r="C42" s="40"/>
      <c r="D42" s="116"/>
      <c r="E42" s="133"/>
      <c r="F42" s="116"/>
      <c r="G42" s="106"/>
      <c r="H42" s="116"/>
      <c r="I42" s="143"/>
      <c r="J42" s="116"/>
    </row>
    <row r="43" spans="1:13" ht="22.5" thickBot="1">
      <c r="A43" s="199" t="s">
        <v>29</v>
      </c>
      <c r="B43" s="176" t="s">
        <v>159</v>
      </c>
      <c r="C43" s="176"/>
      <c r="D43" s="165">
        <f>+D27/360000000</f>
        <v>2.0662378805555557</v>
      </c>
      <c r="E43" s="138"/>
      <c r="F43" s="147">
        <f>+F27/360000000</f>
        <v>2.0544539305555554</v>
      </c>
      <c r="G43" s="116"/>
      <c r="H43" s="165">
        <f>+H27/360000000</f>
        <v>2.0551813583333334</v>
      </c>
      <c r="I43" s="116"/>
      <c r="J43" s="147">
        <f>+J27/360000000</f>
        <v>2.0402236999999999</v>
      </c>
    </row>
    <row r="44" spans="1:13" ht="24.75" customHeight="1" thickTop="1"/>
    <row r="45" spans="1:13" ht="24.75" customHeight="1">
      <c r="D45" s="57"/>
      <c r="F45" s="57"/>
    </row>
    <row r="73" spans="4:10" ht="24.75" customHeight="1">
      <c r="D73" s="36">
        <v>-64694</v>
      </c>
      <c r="F73" s="36">
        <v>-64694</v>
      </c>
      <c r="H73" s="30">
        <v>-64694</v>
      </c>
      <c r="J73" s="30">
        <v>-64694</v>
      </c>
    </row>
  </sheetData>
  <mergeCells count="6">
    <mergeCell ref="D9:J9"/>
    <mergeCell ref="H5:J5"/>
    <mergeCell ref="D6:F6"/>
    <mergeCell ref="H6:J6"/>
    <mergeCell ref="D7:F7"/>
    <mergeCell ref="H7:J7"/>
  </mergeCells>
  <printOptions horizontalCentered="1"/>
  <pageMargins left="0.7" right="0.7" top="0.48" bottom="0.5" header="0.5" footer="0.5"/>
  <pageSetup paperSize="9" scale="84" firstPageNumber="8" orientation="portrait" useFirstPageNumber="1" r:id="rId1"/>
  <headerFooter>
    <oddFooter>&amp;Lหมายเหตุประกอบงบการเงินเป็นส่วนหนึ่งของงบการเงินนี้&amp;C&amp;P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</sheetPr>
  <dimension ref="A1:O26"/>
  <sheetViews>
    <sheetView view="pageBreakPreview" topLeftCell="A7" zoomScaleNormal="55" zoomScaleSheetLayoutView="100" workbookViewId="0">
      <selection activeCell="J26" sqref="J26:M26"/>
    </sheetView>
  </sheetViews>
  <sheetFormatPr defaultColWidth="12" defaultRowHeight="21.75"/>
  <cols>
    <col min="1" max="1" width="57.42578125" style="169" customWidth="1"/>
    <col min="2" max="2" width="10.140625" style="168" customWidth="1"/>
    <col min="3" max="3" width="2" style="169" customWidth="1"/>
    <col min="4" max="4" width="15.42578125" style="170" customWidth="1"/>
    <col min="5" max="5" width="1.5703125" style="169" customWidth="1"/>
    <col min="6" max="6" width="15.42578125" style="169" customWidth="1"/>
    <col min="7" max="7" width="1.5703125" style="169" customWidth="1"/>
    <col min="8" max="8" width="15.42578125" style="170" customWidth="1"/>
    <col min="9" max="9" width="1.5703125" style="169" customWidth="1"/>
    <col min="10" max="10" width="17.85546875" style="170" customWidth="1"/>
    <col min="11" max="11" width="1.5703125" style="169" customWidth="1"/>
    <col min="12" max="12" width="15.42578125" style="169" customWidth="1"/>
    <col min="13" max="14" width="12" style="169"/>
    <col min="15" max="15" width="12.140625" style="169" bestFit="1" customWidth="1"/>
    <col min="16" max="16384" width="12" style="169"/>
  </cols>
  <sheetData>
    <row r="1" spans="1:15" ht="22.5" customHeight="1">
      <c r="A1" s="3" t="s">
        <v>68</v>
      </c>
      <c r="E1" s="72"/>
      <c r="G1" s="72"/>
      <c r="I1" s="72"/>
      <c r="K1" s="72"/>
    </row>
    <row r="2" spans="1:15" ht="22.5" customHeight="1">
      <c r="A2" s="3" t="s">
        <v>149</v>
      </c>
      <c r="B2" s="200"/>
      <c r="C2" s="201"/>
      <c r="D2" s="202"/>
      <c r="E2" s="203"/>
      <c r="F2" s="203"/>
      <c r="G2" s="203"/>
      <c r="H2" s="202"/>
      <c r="I2" s="203"/>
      <c r="J2" s="202"/>
      <c r="K2" s="203"/>
      <c r="L2" s="203"/>
    </row>
    <row r="3" spans="1:15" ht="22.5" customHeight="1">
      <c r="A3" s="204"/>
      <c r="B3" s="205"/>
      <c r="C3" s="204"/>
      <c r="D3" s="206"/>
      <c r="E3" s="206"/>
      <c r="F3" s="206"/>
      <c r="G3" s="206"/>
      <c r="H3" s="206"/>
      <c r="I3" s="206"/>
      <c r="J3" s="206"/>
      <c r="K3" s="206"/>
      <c r="L3" s="206"/>
    </row>
    <row r="4" spans="1:15" ht="22.5" customHeight="1">
      <c r="A4" s="204"/>
      <c r="B4" s="205"/>
      <c r="C4" s="204"/>
      <c r="D4" s="206"/>
      <c r="E4" s="206"/>
      <c r="F4" s="248" t="s">
        <v>58</v>
      </c>
      <c r="G4" s="248"/>
      <c r="H4" s="248"/>
      <c r="I4" s="248"/>
      <c r="J4" s="248"/>
      <c r="K4" s="206"/>
      <c r="L4" s="206"/>
    </row>
    <row r="5" spans="1:15" ht="22.5" customHeight="1">
      <c r="A5" s="204"/>
      <c r="B5" s="205"/>
      <c r="C5" s="204"/>
      <c r="D5" s="206"/>
      <c r="E5" s="206"/>
      <c r="F5" s="58"/>
      <c r="G5" s="207"/>
      <c r="H5" s="249" t="s">
        <v>35</v>
      </c>
      <c r="I5" s="249"/>
      <c r="J5" s="249"/>
      <c r="K5" s="206"/>
      <c r="L5" s="208"/>
    </row>
    <row r="6" spans="1:15" ht="22.5" customHeight="1">
      <c r="A6" s="209"/>
      <c r="B6" s="10"/>
      <c r="C6" s="209"/>
      <c r="E6" s="71"/>
      <c r="F6" s="59" t="s">
        <v>55</v>
      </c>
      <c r="G6" s="60"/>
      <c r="H6" s="72"/>
      <c r="I6" s="72"/>
      <c r="J6" s="72"/>
      <c r="K6" s="71"/>
      <c r="L6" s="179"/>
    </row>
    <row r="7" spans="1:15" ht="22.5" customHeight="1">
      <c r="A7" s="209"/>
      <c r="B7" s="10"/>
      <c r="C7" s="209"/>
      <c r="D7" s="179" t="s">
        <v>163</v>
      </c>
      <c r="E7" s="71"/>
      <c r="F7" s="179" t="s">
        <v>112</v>
      </c>
      <c r="G7" s="71"/>
      <c r="H7" s="74" t="s">
        <v>67</v>
      </c>
      <c r="I7" s="71"/>
      <c r="J7" s="75" t="s">
        <v>57</v>
      </c>
      <c r="K7" s="71"/>
      <c r="L7" s="73" t="s">
        <v>37</v>
      </c>
    </row>
    <row r="8" spans="1:15" ht="22.5" customHeight="1">
      <c r="A8" s="210"/>
      <c r="B8" s="7" t="s">
        <v>10</v>
      </c>
      <c r="C8" s="209"/>
      <c r="D8" s="76" t="s">
        <v>43</v>
      </c>
      <c r="E8" s="71"/>
      <c r="F8" s="77" t="s">
        <v>113</v>
      </c>
      <c r="G8" s="71"/>
      <c r="H8" s="76" t="s">
        <v>62</v>
      </c>
      <c r="I8" s="71"/>
      <c r="J8" s="76" t="s">
        <v>56</v>
      </c>
      <c r="K8" s="71"/>
      <c r="L8" s="73" t="s">
        <v>38</v>
      </c>
    </row>
    <row r="9" spans="1:15" ht="22.5" customHeight="1">
      <c r="A9" s="210"/>
      <c r="B9" s="7"/>
      <c r="C9" s="209"/>
      <c r="D9" s="250" t="s">
        <v>32</v>
      </c>
      <c r="E9" s="250"/>
      <c r="F9" s="250"/>
      <c r="G9" s="250"/>
      <c r="H9" s="250"/>
      <c r="I9" s="250"/>
      <c r="J9" s="250"/>
      <c r="K9" s="250"/>
      <c r="L9" s="250"/>
    </row>
    <row r="10" spans="1:15" ht="22.5" customHeight="1">
      <c r="A10" s="69" t="s">
        <v>137</v>
      </c>
      <c r="B10" s="7"/>
      <c r="C10" s="209"/>
      <c r="D10" s="80"/>
      <c r="E10" s="80"/>
      <c r="F10" s="80"/>
      <c r="G10" s="80"/>
      <c r="H10" s="80"/>
      <c r="I10" s="80"/>
      <c r="J10" s="80"/>
      <c r="K10" s="80"/>
      <c r="L10" s="80"/>
    </row>
    <row r="11" spans="1:15" ht="22.5" customHeight="1">
      <c r="A11" s="69" t="s">
        <v>138</v>
      </c>
      <c r="B11" s="205"/>
      <c r="C11" s="204"/>
      <c r="D11" s="211">
        <v>360000000</v>
      </c>
      <c r="E11" s="148"/>
      <c r="F11" s="211">
        <v>615600000</v>
      </c>
      <c r="G11" s="148"/>
      <c r="H11" s="211">
        <v>60000000</v>
      </c>
      <c r="I11" s="148"/>
      <c r="J11" s="211">
        <v>1823892383</v>
      </c>
      <c r="K11" s="148"/>
      <c r="L11" s="211">
        <f>SUM(D11:J11)</f>
        <v>2859492383</v>
      </c>
    </row>
    <row r="12" spans="1:15" ht="12.75" customHeight="1">
      <c r="A12" s="69"/>
      <c r="B12" s="7"/>
      <c r="C12" s="209"/>
      <c r="D12" s="212"/>
      <c r="E12" s="212"/>
      <c r="F12" s="212"/>
      <c r="G12" s="212"/>
      <c r="H12" s="212"/>
      <c r="I12" s="212"/>
      <c r="J12" s="212"/>
      <c r="K12" s="212"/>
      <c r="L12" s="212"/>
    </row>
    <row r="13" spans="1:15" ht="22.5" customHeight="1">
      <c r="A13" s="69" t="s">
        <v>73</v>
      </c>
      <c r="B13" s="213"/>
      <c r="C13" s="204"/>
      <c r="D13" s="148"/>
      <c r="E13" s="149"/>
      <c r="F13" s="148"/>
      <c r="G13" s="149"/>
      <c r="H13" s="148"/>
      <c r="I13" s="149"/>
      <c r="J13" s="148"/>
      <c r="K13" s="149"/>
      <c r="L13" s="211"/>
      <c r="O13" s="51"/>
    </row>
    <row r="14" spans="1:15" ht="22.5" customHeight="1">
      <c r="A14" s="47" t="s">
        <v>74</v>
      </c>
      <c r="B14" s="213"/>
      <c r="C14" s="204"/>
      <c r="D14" s="148"/>
      <c r="E14" s="149"/>
      <c r="F14" s="148"/>
      <c r="G14" s="149"/>
      <c r="H14" s="148"/>
      <c r="I14" s="149"/>
      <c r="J14" s="148"/>
      <c r="K14" s="149"/>
      <c r="L14" s="211"/>
    </row>
    <row r="15" spans="1:15" ht="22.5" customHeight="1">
      <c r="A15" s="63" t="s">
        <v>75</v>
      </c>
      <c r="B15" s="214">
        <v>17</v>
      </c>
      <c r="C15" s="215"/>
      <c r="D15" s="216">
        <v>0</v>
      </c>
      <c r="E15" s="217"/>
      <c r="F15" s="216">
        <v>0</v>
      </c>
      <c r="G15" s="217"/>
      <c r="H15" s="216">
        <v>0</v>
      </c>
      <c r="I15" s="150"/>
      <c r="J15" s="216">
        <v>-594000000</v>
      </c>
      <c r="K15" s="150"/>
      <c r="L15" s="218">
        <f>SUM(D15:J15)</f>
        <v>-594000000</v>
      </c>
    </row>
    <row r="16" spans="1:15" ht="22.5" customHeight="1">
      <c r="A16" s="69" t="s">
        <v>174</v>
      </c>
      <c r="B16" s="213"/>
      <c r="C16" s="204"/>
      <c r="D16" s="219">
        <f>SUM(D15)</f>
        <v>0</v>
      </c>
      <c r="E16" s="220"/>
      <c r="F16" s="219">
        <f>SUM(F15)</f>
        <v>0</v>
      </c>
      <c r="G16" s="220"/>
      <c r="H16" s="219">
        <f>SUM(H15)</f>
        <v>0</v>
      </c>
      <c r="I16" s="148"/>
      <c r="J16" s="219">
        <f>SUM(J15)</f>
        <v>-594000000</v>
      </c>
      <c r="K16" s="148"/>
      <c r="L16" s="219">
        <f>SUM(L15)</f>
        <v>-594000000</v>
      </c>
    </row>
    <row r="17" spans="1:12" ht="12.75" customHeight="1">
      <c r="A17" s="69"/>
      <c r="B17" s="7"/>
      <c r="C17" s="209"/>
      <c r="D17" s="212"/>
      <c r="E17" s="212"/>
      <c r="F17" s="212"/>
      <c r="G17" s="212"/>
      <c r="H17" s="212"/>
      <c r="I17" s="212"/>
      <c r="J17" s="212"/>
      <c r="K17" s="212"/>
      <c r="L17" s="212"/>
    </row>
    <row r="18" spans="1:12" ht="22.5" customHeight="1">
      <c r="A18" s="69" t="s">
        <v>76</v>
      </c>
      <c r="B18" s="214"/>
      <c r="C18" s="221"/>
      <c r="D18" s="151"/>
      <c r="E18" s="217"/>
      <c r="F18" s="151"/>
      <c r="G18" s="217"/>
      <c r="H18" s="151"/>
      <c r="I18" s="152"/>
      <c r="J18" s="153"/>
      <c r="K18" s="152"/>
      <c r="L18" s="211"/>
    </row>
    <row r="19" spans="1:12" ht="22.5" customHeight="1">
      <c r="A19" s="67" t="s">
        <v>152</v>
      </c>
      <c r="B19" s="214"/>
      <c r="C19" s="221"/>
      <c r="D19" s="218">
        <v>0</v>
      </c>
      <c r="E19" s="151"/>
      <c r="F19" s="218">
        <v>0</v>
      </c>
      <c r="G19" s="151"/>
      <c r="H19" s="218">
        <v>0</v>
      </c>
      <c r="I19" s="153"/>
      <c r="J19" s="222">
        <f>PL!F27</f>
        <v>739603415</v>
      </c>
      <c r="K19" s="153"/>
      <c r="L19" s="218">
        <f>SUM(D19:J19)</f>
        <v>739603415</v>
      </c>
    </row>
    <row r="20" spans="1:12" ht="22.5" customHeight="1">
      <c r="A20" s="67" t="s">
        <v>141</v>
      </c>
      <c r="B20" s="214"/>
      <c r="C20" s="221"/>
      <c r="D20" s="216">
        <v>0</v>
      </c>
      <c r="E20" s="217"/>
      <c r="F20" s="216">
        <v>0</v>
      </c>
      <c r="G20" s="217"/>
      <c r="H20" s="216">
        <v>0</v>
      </c>
      <c r="I20" s="152"/>
      <c r="J20" s="222">
        <f>PL!F40</f>
        <v>18773270</v>
      </c>
      <c r="K20" s="153"/>
      <c r="L20" s="218">
        <f>SUM(D20:J20)</f>
        <v>18773270</v>
      </c>
    </row>
    <row r="21" spans="1:12" ht="22.5" customHeight="1">
      <c r="A21" s="69" t="s">
        <v>135</v>
      </c>
      <c r="B21" s="213"/>
      <c r="C21" s="204"/>
      <c r="D21" s="223">
        <f>SUM(D19:D20)</f>
        <v>0</v>
      </c>
      <c r="E21" s="224"/>
      <c r="F21" s="223">
        <f>SUM(F19:F20)</f>
        <v>0</v>
      </c>
      <c r="G21" s="224"/>
      <c r="H21" s="223">
        <f>SUM(H19:H20)</f>
        <v>0</v>
      </c>
      <c r="I21" s="148"/>
      <c r="J21" s="219">
        <f>SUM(J19:J20)</f>
        <v>758376685</v>
      </c>
      <c r="K21" s="148"/>
      <c r="L21" s="219">
        <f>SUM(L19:L20)</f>
        <v>758376685</v>
      </c>
    </row>
    <row r="22" spans="1:12" ht="12.75" customHeight="1">
      <c r="A22" s="69"/>
      <c r="B22" s="7"/>
      <c r="C22" s="209"/>
      <c r="D22" s="212"/>
      <c r="E22" s="212"/>
      <c r="F22" s="212"/>
      <c r="G22" s="212"/>
      <c r="H22" s="212"/>
      <c r="I22" s="212"/>
      <c r="J22" s="212"/>
      <c r="K22" s="212"/>
      <c r="L22" s="212"/>
    </row>
    <row r="23" spans="1:12" ht="22.5" customHeight="1" thickBot="1">
      <c r="A23" s="69" t="s">
        <v>139</v>
      </c>
      <c r="B23" s="205"/>
      <c r="C23" s="204"/>
      <c r="D23" s="225">
        <f>SUM(D11,D16,D21)</f>
        <v>360000000</v>
      </c>
      <c r="E23" s="148"/>
      <c r="F23" s="225">
        <f>SUM(F11,F16,F21)</f>
        <v>615600000</v>
      </c>
      <c r="G23" s="148"/>
      <c r="H23" s="225">
        <f>SUM(H11,H16,H21)</f>
        <v>60000000</v>
      </c>
      <c r="I23" s="148"/>
      <c r="J23" s="225">
        <f>SUM(J11,J16,J21)</f>
        <v>1988269068</v>
      </c>
      <c r="K23" s="148"/>
      <c r="L23" s="225">
        <f>L11+L16+L21</f>
        <v>3023869068</v>
      </c>
    </row>
    <row r="24" spans="1:12" ht="22.5" customHeight="1" thickTop="1"/>
    <row r="26" spans="1:12">
      <c r="J26" s="226"/>
      <c r="L26" s="170"/>
    </row>
  </sheetData>
  <mergeCells count="3">
    <mergeCell ref="F4:J4"/>
    <mergeCell ref="H5:J5"/>
    <mergeCell ref="D9:L9"/>
  </mergeCells>
  <pageMargins left="0.7" right="0.7" top="0.48" bottom="0.5" header="0.5" footer="0.5"/>
  <pageSetup paperSize="9" scale="95" firstPageNumber="9" orientation="landscape" useFirstPageNumber="1" r:id="rId1"/>
  <headerFooter>
    <oddFooter>&amp;Lหมายเหตุประกอบงบการเงินเป็นส่วนหนึ่งของงบการเงินนี้&amp;C&amp;P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70C0"/>
  </sheetPr>
  <dimension ref="A1:O26"/>
  <sheetViews>
    <sheetView view="pageBreakPreview" zoomScaleNormal="55" zoomScaleSheetLayoutView="100" workbookViewId="0">
      <selection activeCell="H26" sqref="H26:O26"/>
    </sheetView>
  </sheetViews>
  <sheetFormatPr defaultColWidth="12" defaultRowHeight="21.75"/>
  <cols>
    <col min="1" max="1" width="57.42578125" style="169" customWidth="1"/>
    <col min="2" max="2" width="10.140625" style="168" customWidth="1"/>
    <col min="3" max="3" width="2" style="169" customWidth="1"/>
    <col min="4" max="4" width="15.42578125" style="170" customWidth="1"/>
    <col min="5" max="5" width="1.5703125" style="169" customWidth="1"/>
    <col min="6" max="6" width="15.42578125" style="169" customWidth="1"/>
    <col min="7" max="7" width="1.5703125" style="169" customWidth="1"/>
    <col min="8" max="8" width="15.42578125" style="170" customWidth="1"/>
    <col min="9" max="9" width="1.5703125" style="169" customWidth="1"/>
    <col min="10" max="10" width="15.42578125" style="170" customWidth="1"/>
    <col min="11" max="11" width="1.5703125" style="169" customWidth="1"/>
    <col min="12" max="12" width="15.42578125" style="169" customWidth="1"/>
    <col min="13" max="14" width="12" style="169"/>
    <col min="15" max="15" width="12.140625" style="169" bestFit="1" customWidth="1"/>
    <col min="16" max="16384" width="12" style="169"/>
  </cols>
  <sheetData>
    <row r="1" spans="1:15" ht="22.5" customHeight="1">
      <c r="A1" s="3" t="s">
        <v>68</v>
      </c>
      <c r="E1" s="72"/>
      <c r="G1" s="72"/>
      <c r="I1" s="72"/>
      <c r="K1" s="72"/>
    </row>
    <row r="2" spans="1:15" ht="22.5" customHeight="1">
      <c r="A2" s="3" t="s">
        <v>149</v>
      </c>
      <c r="B2" s="200"/>
      <c r="C2" s="201"/>
      <c r="D2" s="202"/>
      <c r="E2" s="203"/>
      <c r="F2" s="203"/>
      <c r="G2" s="203"/>
      <c r="H2" s="202"/>
      <c r="I2" s="203"/>
      <c r="J2" s="202"/>
      <c r="K2" s="203"/>
      <c r="L2" s="203"/>
    </row>
    <row r="3" spans="1:15" ht="22.5" customHeight="1">
      <c r="A3" s="204"/>
      <c r="B3" s="205"/>
      <c r="C3" s="204"/>
      <c r="D3" s="206"/>
      <c r="E3" s="206"/>
      <c r="F3" s="206"/>
      <c r="G3" s="206"/>
      <c r="H3" s="206"/>
      <c r="I3" s="206"/>
      <c r="J3" s="206"/>
      <c r="K3" s="206"/>
      <c r="L3" s="206"/>
    </row>
    <row r="4" spans="1:15" ht="22.5" customHeight="1">
      <c r="A4" s="204"/>
      <c r="B4" s="205"/>
      <c r="C4" s="204"/>
      <c r="D4" s="206"/>
      <c r="E4" s="206"/>
      <c r="F4" s="248" t="s">
        <v>58</v>
      </c>
      <c r="G4" s="248"/>
      <c r="H4" s="248"/>
      <c r="I4" s="248"/>
      <c r="J4" s="248"/>
      <c r="K4" s="206"/>
      <c r="L4" s="206"/>
    </row>
    <row r="5" spans="1:15" ht="22.5" customHeight="1">
      <c r="A5" s="204"/>
      <c r="B5" s="205"/>
      <c r="C5" s="204"/>
      <c r="D5" s="206"/>
      <c r="E5" s="206"/>
      <c r="F5" s="58"/>
      <c r="G5" s="207"/>
      <c r="H5" s="249" t="s">
        <v>35</v>
      </c>
      <c r="I5" s="249"/>
      <c r="J5" s="249"/>
      <c r="K5" s="206"/>
      <c r="L5" s="208"/>
    </row>
    <row r="6" spans="1:15" ht="22.5" customHeight="1">
      <c r="A6" s="209"/>
      <c r="B6" s="10"/>
      <c r="C6" s="209"/>
      <c r="D6" s="179"/>
      <c r="E6" s="71"/>
      <c r="F6" s="59" t="s">
        <v>55</v>
      </c>
      <c r="G6" s="60"/>
      <c r="H6" s="72"/>
      <c r="I6" s="72"/>
      <c r="J6" s="72"/>
      <c r="K6" s="71"/>
      <c r="L6" s="179"/>
    </row>
    <row r="7" spans="1:15" ht="22.5" customHeight="1">
      <c r="A7" s="209"/>
      <c r="B7" s="10"/>
      <c r="C7" s="209"/>
      <c r="D7" s="179" t="s">
        <v>163</v>
      </c>
      <c r="E7" s="71"/>
      <c r="F7" s="59" t="s">
        <v>112</v>
      </c>
      <c r="G7" s="71"/>
      <c r="H7" s="74" t="s">
        <v>67</v>
      </c>
      <c r="I7" s="71"/>
      <c r="J7" s="75" t="s">
        <v>57</v>
      </c>
      <c r="K7" s="71"/>
      <c r="L7" s="73" t="s">
        <v>37</v>
      </c>
    </row>
    <row r="8" spans="1:15" ht="22.5" customHeight="1">
      <c r="A8" s="210"/>
      <c r="B8" s="7" t="s">
        <v>10</v>
      </c>
      <c r="C8" s="209"/>
      <c r="D8" s="76" t="s">
        <v>43</v>
      </c>
      <c r="E8" s="71"/>
      <c r="F8" s="77" t="s">
        <v>113</v>
      </c>
      <c r="G8" s="71"/>
      <c r="H8" s="76" t="s">
        <v>62</v>
      </c>
      <c r="I8" s="71"/>
      <c r="J8" s="76" t="s">
        <v>56</v>
      </c>
      <c r="K8" s="71"/>
      <c r="L8" s="73" t="s">
        <v>38</v>
      </c>
    </row>
    <row r="9" spans="1:15" ht="22.5" customHeight="1">
      <c r="A9" s="210"/>
      <c r="B9" s="7"/>
      <c r="C9" s="209"/>
      <c r="D9" s="250" t="s">
        <v>32</v>
      </c>
      <c r="E9" s="250"/>
      <c r="F9" s="250"/>
      <c r="G9" s="250"/>
      <c r="H9" s="250"/>
      <c r="I9" s="250"/>
      <c r="J9" s="250"/>
      <c r="K9" s="250"/>
      <c r="L9" s="250"/>
    </row>
    <row r="10" spans="1:15" ht="22.5" customHeight="1">
      <c r="A10" s="69" t="s">
        <v>145</v>
      </c>
      <c r="B10" s="7"/>
      <c r="C10" s="209"/>
      <c r="D10" s="80"/>
      <c r="E10" s="80"/>
      <c r="F10" s="80"/>
      <c r="G10" s="80"/>
      <c r="H10" s="80"/>
      <c r="I10" s="80"/>
      <c r="J10" s="80"/>
      <c r="K10" s="80"/>
      <c r="L10" s="80"/>
    </row>
    <row r="11" spans="1:15" ht="22.5" customHeight="1">
      <c r="A11" s="69" t="s">
        <v>146</v>
      </c>
      <c r="B11" s="205"/>
      <c r="C11" s="204"/>
      <c r="D11" s="211">
        <f>'Shareholder-equity66'!D23</f>
        <v>360000000</v>
      </c>
      <c r="E11" s="148"/>
      <c r="F11" s="211">
        <f>'Shareholder-equity66'!F23</f>
        <v>615600000</v>
      </c>
      <c r="G11" s="148"/>
      <c r="H11" s="211">
        <f>'Shareholder-equity66'!H23</f>
        <v>60000000</v>
      </c>
      <c r="I11" s="148"/>
      <c r="J11" s="211">
        <f>'Shareholder-equity66'!J23</f>
        <v>1988269068</v>
      </c>
      <c r="K11" s="148"/>
      <c r="L11" s="211">
        <f>SUM(D11:J11)</f>
        <v>3023869068</v>
      </c>
    </row>
    <row r="12" spans="1:15" ht="12.75" customHeight="1">
      <c r="A12" s="69"/>
      <c r="B12" s="7"/>
      <c r="C12" s="209"/>
      <c r="D12" s="212"/>
      <c r="E12" s="212"/>
      <c r="F12" s="212"/>
      <c r="G12" s="212"/>
      <c r="H12" s="212"/>
      <c r="I12" s="212"/>
      <c r="J12" s="212"/>
      <c r="K12" s="212"/>
      <c r="L12" s="212"/>
    </row>
    <row r="13" spans="1:15" ht="22.5" customHeight="1">
      <c r="A13" s="69" t="s">
        <v>73</v>
      </c>
      <c r="B13" s="213"/>
      <c r="C13" s="204"/>
      <c r="D13" s="148"/>
      <c r="E13" s="149"/>
      <c r="F13" s="148"/>
      <c r="G13" s="149"/>
      <c r="H13" s="148"/>
      <c r="I13" s="149"/>
      <c r="J13" s="148"/>
      <c r="K13" s="149"/>
      <c r="L13" s="211"/>
      <c r="O13" s="51"/>
    </row>
    <row r="14" spans="1:15" ht="22.5" customHeight="1">
      <c r="A14" s="47" t="s">
        <v>74</v>
      </c>
      <c r="B14" s="213"/>
      <c r="C14" s="204"/>
      <c r="D14" s="148"/>
      <c r="E14" s="149"/>
      <c r="F14" s="148"/>
      <c r="G14" s="149"/>
      <c r="H14" s="148"/>
      <c r="I14" s="149"/>
      <c r="J14" s="148"/>
      <c r="K14" s="149"/>
      <c r="L14" s="211"/>
    </row>
    <row r="15" spans="1:15" ht="22.5" customHeight="1">
      <c r="A15" s="63" t="s">
        <v>75</v>
      </c>
      <c r="B15" s="214">
        <v>17</v>
      </c>
      <c r="C15" s="215"/>
      <c r="D15" s="216">
        <v>0</v>
      </c>
      <c r="E15" s="217"/>
      <c r="F15" s="216">
        <v>0</v>
      </c>
      <c r="G15" s="217"/>
      <c r="H15" s="216">
        <v>0</v>
      </c>
      <c r="I15" s="150"/>
      <c r="J15" s="216">
        <v>-619200000</v>
      </c>
      <c r="K15" s="150"/>
      <c r="L15" s="218">
        <f>SUM(D15:J15)</f>
        <v>-619200000</v>
      </c>
    </row>
    <row r="16" spans="1:15" ht="22.5" customHeight="1">
      <c r="A16" s="69" t="s">
        <v>174</v>
      </c>
      <c r="B16" s="213"/>
      <c r="C16" s="204"/>
      <c r="D16" s="219">
        <f>SUM(D15)</f>
        <v>0</v>
      </c>
      <c r="E16" s="220"/>
      <c r="F16" s="219">
        <f>SUM(F15)</f>
        <v>0</v>
      </c>
      <c r="G16" s="220"/>
      <c r="H16" s="219">
        <f>SUM(H15)</f>
        <v>0</v>
      </c>
      <c r="I16" s="148"/>
      <c r="J16" s="219">
        <f>SUM(J15)</f>
        <v>-619200000</v>
      </c>
      <c r="K16" s="148"/>
      <c r="L16" s="219">
        <f>SUM(L15)</f>
        <v>-619200000</v>
      </c>
    </row>
    <row r="17" spans="1:12" ht="12.75" customHeight="1">
      <c r="A17" s="69"/>
      <c r="B17" s="7"/>
      <c r="C17" s="209"/>
      <c r="D17" s="212"/>
      <c r="E17" s="212"/>
      <c r="F17" s="212"/>
      <c r="G17" s="212"/>
      <c r="H17" s="212"/>
      <c r="I17" s="212"/>
      <c r="J17" s="212"/>
      <c r="K17" s="212"/>
      <c r="L17" s="212"/>
    </row>
    <row r="18" spans="1:12" ht="22.5" customHeight="1">
      <c r="A18" s="69" t="s">
        <v>76</v>
      </c>
      <c r="B18" s="214"/>
      <c r="C18" s="221"/>
      <c r="D18" s="151"/>
      <c r="E18" s="217"/>
      <c r="F18" s="151"/>
      <c r="G18" s="217"/>
      <c r="H18" s="151"/>
      <c r="I18" s="152"/>
      <c r="J18" s="153"/>
      <c r="K18" s="152"/>
      <c r="L18" s="211"/>
    </row>
    <row r="19" spans="1:12" ht="22.5" customHeight="1">
      <c r="A19" s="67" t="s">
        <v>152</v>
      </c>
      <c r="B19" s="214"/>
      <c r="C19" s="221"/>
      <c r="D19" s="216">
        <v>0</v>
      </c>
      <c r="E19" s="151"/>
      <c r="F19" s="216">
        <v>0</v>
      </c>
      <c r="G19" s="151"/>
      <c r="H19" s="216">
        <v>0</v>
      </c>
      <c r="I19" s="153"/>
      <c r="J19" s="222">
        <f>PL!D27</f>
        <v>743845637</v>
      </c>
      <c r="K19" s="153"/>
      <c r="L19" s="218">
        <f>SUM(D19:J19)</f>
        <v>743845637</v>
      </c>
    </row>
    <row r="20" spans="1:12" ht="22.5" hidden="1" customHeight="1">
      <c r="A20" s="67" t="s">
        <v>141</v>
      </c>
      <c r="B20" s="214"/>
      <c r="C20" s="221"/>
      <c r="D20" s="216">
        <v>0</v>
      </c>
      <c r="E20" s="217"/>
      <c r="F20" s="216">
        <v>0</v>
      </c>
      <c r="G20" s="217"/>
      <c r="H20" s="216">
        <v>0</v>
      </c>
      <c r="I20" s="152"/>
      <c r="J20" s="222">
        <f>PL!D40</f>
        <v>0</v>
      </c>
      <c r="K20" s="153"/>
      <c r="L20" s="218">
        <f>SUM(D20:J20)</f>
        <v>0</v>
      </c>
    </row>
    <row r="21" spans="1:12" ht="22.5" customHeight="1">
      <c r="A21" s="69" t="s">
        <v>135</v>
      </c>
      <c r="B21" s="213"/>
      <c r="C21" s="204"/>
      <c r="D21" s="223">
        <f>SUM(D19:D20)</f>
        <v>0</v>
      </c>
      <c r="E21" s="224"/>
      <c r="F21" s="223">
        <f>SUM(F19:F20)</f>
        <v>0</v>
      </c>
      <c r="G21" s="224"/>
      <c r="H21" s="223">
        <f>SUM(H19:H20)</f>
        <v>0</v>
      </c>
      <c r="I21" s="148"/>
      <c r="J21" s="219">
        <f>SUM(J19:J20)</f>
        <v>743845637</v>
      </c>
      <c r="K21" s="148"/>
      <c r="L21" s="219">
        <f>SUM(L19:L20)</f>
        <v>743845637</v>
      </c>
    </row>
    <row r="22" spans="1:12" ht="12.75" customHeight="1">
      <c r="A22" s="69"/>
      <c r="B22" s="7"/>
      <c r="C22" s="209"/>
      <c r="D22" s="212"/>
      <c r="E22" s="212"/>
      <c r="F22" s="212"/>
      <c r="G22" s="212"/>
      <c r="H22" s="212"/>
      <c r="I22" s="212"/>
      <c r="J22" s="212"/>
      <c r="K22" s="212"/>
      <c r="L22" s="212"/>
    </row>
    <row r="23" spans="1:12" ht="22.5" customHeight="1" thickBot="1">
      <c r="A23" s="69" t="s">
        <v>147</v>
      </c>
      <c r="B23" s="205"/>
      <c r="C23" s="204"/>
      <c r="D23" s="225">
        <f>SUM(D11,D16,D21)</f>
        <v>360000000</v>
      </c>
      <c r="E23" s="148"/>
      <c r="F23" s="225">
        <f>SUM(F11,F16,F21)</f>
        <v>615600000</v>
      </c>
      <c r="G23" s="148"/>
      <c r="H23" s="225">
        <f>SUM(H11,H16,H21)</f>
        <v>60000000</v>
      </c>
      <c r="I23" s="148"/>
      <c r="J23" s="225">
        <f>SUM(J11,J16,J21)</f>
        <v>2112914705</v>
      </c>
      <c r="K23" s="148"/>
      <c r="L23" s="225">
        <f>L11+L16+L21</f>
        <v>3148514705</v>
      </c>
    </row>
    <row r="24" spans="1:12" ht="22.5" customHeight="1" thickTop="1"/>
    <row r="26" spans="1:12">
      <c r="L26" s="170"/>
    </row>
  </sheetData>
  <mergeCells count="3">
    <mergeCell ref="F4:J4"/>
    <mergeCell ref="H5:J5"/>
    <mergeCell ref="D9:L9"/>
  </mergeCells>
  <pageMargins left="0.7" right="0.7" top="0.48" bottom="0.5" header="0.5" footer="0.5"/>
  <pageSetup paperSize="9" scale="96" firstPageNumber="10" orientation="landscape" useFirstPageNumber="1" r:id="rId1"/>
  <headerFooter>
    <oddFooter>&amp;Lหมายเหตุประกอบงบการเงินเป็นส่วนหนึ่งของงบการเงินนี้&amp;C&amp;P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70C0"/>
  </sheetPr>
  <dimension ref="A1:N25"/>
  <sheetViews>
    <sheetView view="pageBreakPreview" topLeftCell="A4" zoomScaleNormal="55" zoomScaleSheetLayoutView="100" workbookViewId="0">
      <selection activeCell="J25" sqref="J25:N25"/>
    </sheetView>
  </sheetViews>
  <sheetFormatPr defaultColWidth="12" defaultRowHeight="21.75"/>
  <cols>
    <col min="1" max="1" width="57.42578125" style="227" customWidth="1"/>
    <col min="2" max="2" width="10.140625" style="242" customWidth="1"/>
    <col min="3" max="3" width="2" style="227" customWidth="1"/>
    <col min="4" max="4" width="15.42578125" style="232" customWidth="1"/>
    <col min="5" max="5" width="1.5703125" style="227" customWidth="1"/>
    <col min="6" max="6" width="15.42578125" style="227" customWidth="1"/>
    <col min="7" max="7" width="1.5703125" style="227" customWidth="1"/>
    <col min="8" max="8" width="15.42578125" style="232" customWidth="1"/>
    <col min="9" max="9" width="1.5703125" style="227" customWidth="1"/>
    <col min="10" max="10" width="15.42578125" style="232" customWidth="1"/>
    <col min="11" max="11" width="1.5703125" style="227" customWidth="1"/>
    <col min="12" max="12" width="15.42578125" style="227" customWidth="1"/>
    <col min="13" max="13" width="1.5703125" style="227" customWidth="1"/>
    <col min="14" max="14" width="18.42578125" style="232" customWidth="1"/>
    <col min="15" max="15" width="7.140625" style="227" customWidth="1"/>
    <col min="16" max="16384" width="12" style="227"/>
  </cols>
  <sheetData>
    <row r="1" spans="1:14" ht="22.5" customHeight="1">
      <c r="A1" s="3" t="s">
        <v>68</v>
      </c>
      <c r="B1" s="168"/>
      <c r="C1" s="169"/>
      <c r="D1" s="170"/>
      <c r="E1" s="72"/>
      <c r="F1" s="169"/>
      <c r="G1" s="72"/>
      <c r="H1" s="170"/>
      <c r="I1" s="72"/>
      <c r="J1" s="170"/>
      <c r="K1" s="72"/>
      <c r="L1" s="169"/>
      <c r="M1" s="72"/>
      <c r="N1" s="170"/>
    </row>
    <row r="2" spans="1:14" ht="22.5" customHeight="1">
      <c r="A2" s="3" t="s">
        <v>149</v>
      </c>
      <c r="B2" s="200"/>
      <c r="C2" s="201"/>
      <c r="D2" s="202"/>
      <c r="E2" s="203"/>
      <c r="F2" s="203"/>
      <c r="G2" s="203"/>
      <c r="H2" s="202"/>
      <c r="I2" s="203"/>
      <c r="J2" s="202"/>
      <c r="K2" s="203"/>
      <c r="L2" s="203"/>
      <c r="M2" s="203"/>
      <c r="N2" s="202"/>
    </row>
    <row r="3" spans="1:14" ht="22.5" customHeight="1">
      <c r="A3" s="204"/>
      <c r="B3" s="205"/>
      <c r="C3" s="204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</row>
    <row r="4" spans="1:14" ht="22.5" customHeight="1">
      <c r="A4" s="204"/>
      <c r="B4" s="205"/>
      <c r="C4" s="204"/>
      <c r="D4" s="228"/>
      <c r="E4" s="228"/>
      <c r="F4" s="248" t="s">
        <v>52</v>
      </c>
      <c r="G4" s="248"/>
      <c r="H4" s="248"/>
      <c r="I4" s="248"/>
      <c r="J4" s="248"/>
      <c r="K4" s="228"/>
      <c r="L4" s="228"/>
      <c r="M4" s="228"/>
      <c r="N4" s="228"/>
    </row>
    <row r="5" spans="1:14" ht="22.5" customHeight="1">
      <c r="A5" s="204"/>
      <c r="B5" s="205"/>
      <c r="C5" s="204"/>
      <c r="D5" s="228"/>
      <c r="E5" s="228"/>
      <c r="F5" s="58"/>
      <c r="G5" s="207"/>
      <c r="H5" s="251" t="s">
        <v>35</v>
      </c>
      <c r="I5" s="251"/>
      <c r="J5" s="251"/>
      <c r="K5" s="228"/>
      <c r="L5" s="208"/>
      <c r="M5" s="228"/>
      <c r="N5" s="228"/>
    </row>
    <row r="6" spans="1:14" ht="22.5" customHeight="1">
      <c r="A6" s="229"/>
      <c r="B6" s="230"/>
      <c r="C6" s="229"/>
      <c r="D6" s="8"/>
      <c r="E6" s="5"/>
      <c r="F6" s="59" t="s">
        <v>55</v>
      </c>
      <c r="G6" s="5"/>
      <c r="H6" s="78"/>
      <c r="I6" s="78"/>
      <c r="J6" s="78"/>
      <c r="K6" s="5"/>
      <c r="L6" s="179"/>
      <c r="M6" s="5"/>
      <c r="N6" s="231"/>
    </row>
    <row r="7" spans="1:14" ht="22.5" customHeight="1">
      <c r="A7" s="229"/>
      <c r="B7" s="230"/>
      <c r="C7" s="229"/>
      <c r="D7" s="179" t="s">
        <v>163</v>
      </c>
      <c r="E7" s="5"/>
      <c r="F7" s="59" t="s">
        <v>112</v>
      </c>
      <c r="G7" s="5"/>
      <c r="H7" s="74" t="s">
        <v>67</v>
      </c>
      <c r="I7" s="5"/>
      <c r="J7" s="74" t="s">
        <v>57</v>
      </c>
      <c r="K7" s="5"/>
      <c r="L7" s="231" t="s">
        <v>37</v>
      </c>
      <c r="M7" s="5"/>
    </row>
    <row r="8" spans="1:14" ht="22.5" customHeight="1">
      <c r="A8" s="229"/>
      <c r="B8" s="7" t="s">
        <v>10</v>
      </c>
      <c r="C8" s="229"/>
      <c r="D8" s="76" t="s">
        <v>43</v>
      </c>
      <c r="E8" s="5"/>
      <c r="F8" s="77" t="s">
        <v>113</v>
      </c>
      <c r="G8" s="5"/>
      <c r="H8" s="76" t="s">
        <v>62</v>
      </c>
      <c r="I8" s="5"/>
      <c r="J8" s="79" t="s">
        <v>56</v>
      </c>
      <c r="K8" s="5"/>
      <c r="L8" s="231" t="s">
        <v>38</v>
      </c>
      <c r="M8" s="5"/>
    </row>
    <row r="9" spans="1:14" ht="22.5" customHeight="1">
      <c r="A9" s="229"/>
      <c r="B9" s="7"/>
      <c r="C9" s="229"/>
      <c r="D9" s="250" t="s">
        <v>32</v>
      </c>
      <c r="E9" s="250"/>
      <c r="F9" s="250"/>
      <c r="G9" s="250"/>
      <c r="H9" s="250"/>
      <c r="I9" s="250"/>
      <c r="J9" s="250"/>
      <c r="K9" s="250"/>
      <c r="L9" s="250"/>
      <c r="M9" s="80"/>
    </row>
    <row r="10" spans="1:14" ht="22.5" customHeight="1">
      <c r="A10" s="69" t="s">
        <v>137</v>
      </c>
      <c r="B10" s="7"/>
      <c r="C10" s="229"/>
      <c r="D10" s="80"/>
      <c r="E10" s="80"/>
      <c r="F10" s="80"/>
      <c r="G10" s="80"/>
      <c r="H10" s="80"/>
      <c r="I10" s="80"/>
      <c r="J10" s="80"/>
      <c r="K10" s="80"/>
      <c r="L10" s="80"/>
      <c r="M10" s="80"/>
    </row>
    <row r="11" spans="1:14" ht="22.5" customHeight="1">
      <c r="A11" s="69" t="s">
        <v>138</v>
      </c>
      <c r="B11" s="213"/>
      <c r="C11" s="204"/>
      <c r="D11" s="159">
        <v>360000000</v>
      </c>
      <c r="E11" s="159"/>
      <c r="F11" s="159">
        <v>615600000</v>
      </c>
      <c r="G11" s="159"/>
      <c r="H11" s="159">
        <v>60000000</v>
      </c>
      <c r="I11" s="159"/>
      <c r="J11" s="159">
        <v>1803939543</v>
      </c>
      <c r="K11" s="159"/>
      <c r="L11" s="159">
        <f>SUM(D11:J11)</f>
        <v>2839539543</v>
      </c>
      <c r="M11" s="233"/>
    </row>
    <row r="12" spans="1:14" s="169" customFormat="1" ht="12.75" customHeight="1">
      <c r="A12" s="69"/>
      <c r="B12" s="7"/>
      <c r="C12" s="209"/>
      <c r="D12" s="138"/>
      <c r="E12" s="138"/>
      <c r="F12" s="138"/>
      <c r="G12" s="138"/>
      <c r="H12" s="138"/>
      <c r="I12" s="138"/>
      <c r="J12" s="138"/>
      <c r="K12" s="138"/>
      <c r="L12" s="138"/>
      <c r="M12" s="180"/>
    </row>
    <row r="13" spans="1:14" ht="22.5" customHeight="1">
      <c r="A13" s="69" t="s">
        <v>73</v>
      </c>
      <c r="B13" s="213"/>
      <c r="C13" s="204"/>
      <c r="D13" s="159"/>
      <c r="E13" s="93"/>
      <c r="F13" s="159"/>
      <c r="G13" s="93"/>
      <c r="H13" s="159"/>
      <c r="I13" s="93"/>
      <c r="J13" s="159"/>
      <c r="K13" s="93"/>
      <c r="L13" s="159"/>
      <c r="M13" s="233"/>
    </row>
    <row r="14" spans="1:14" ht="22.5" customHeight="1">
      <c r="A14" s="47" t="s">
        <v>74</v>
      </c>
      <c r="B14" s="213"/>
      <c r="C14" s="204"/>
      <c r="D14" s="159"/>
      <c r="E14" s="93"/>
      <c r="F14" s="159"/>
      <c r="G14" s="93"/>
      <c r="H14" s="159"/>
      <c r="I14" s="93"/>
      <c r="J14" s="159"/>
      <c r="K14" s="93"/>
      <c r="L14" s="159"/>
      <c r="M14" s="233"/>
    </row>
    <row r="15" spans="1:14" ht="22.5" customHeight="1">
      <c r="A15" s="63" t="s">
        <v>75</v>
      </c>
      <c r="B15" s="214">
        <v>17</v>
      </c>
      <c r="C15" s="215"/>
      <c r="D15" s="234">
        <v>0</v>
      </c>
      <c r="E15" s="235"/>
      <c r="F15" s="234">
        <v>0</v>
      </c>
      <c r="G15" s="235"/>
      <c r="H15" s="234">
        <v>0</v>
      </c>
      <c r="I15" s="92"/>
      <c r="J15" s="234">
        <v>-594000000</v>
      </c>
      <c r="K15" s="92"/>
      <c r="L15" s="85">
        <f>SUM(D15:J15)</f>
        <v>-594000000</v>
      </c>
      <c r="M15" s="236"/>
    </row>
    <row r="16" spans="1:14" ht="22.5" customHeight="1">
      <c r="A16" s="69" t="s">
        <v>174</v>
      </c>
      <c r="B16" s="213"/>
      <c r="C16" s="204"/>
      <c r="D16" s="86">
        <f>SUM(D15)</f>
        <v>0</v>
      </c>
      <c r="E16" s="237"/>
      <c r="F16" s="86">
        <f>SUM(F15)</f>
        <v>0</v>
      </c>
      <c r="G16" s="237"/>
      <c r="H16" s="86">
        <f>SUM(H15)</f>
        <v>0</v>
      </c>
      <c r="I16" s="116"/>
      <c r="J16" s="86">
        <f>SUM(J15)</f>
        <v>-594000000</v>
      </c>
      <c r="K16" s="116"/>
      <c r="L16" s="86">
        <f>SUM(L14:L15)</f>
        <v>-594000000</v>
      </c>
      <c r="M16" s="238"/>
    </row>
    <row r="17" spans="1:14" s="169" customFormat="1" ht="12.75" customHeight="1">
      <c r="A17" s="69"/>
      <c r="B17" s="7"/>
      <c r="C17" s="209"/>
      <c r="D17" s="138"/>
      <c r="E17" s="138"/>
      <c r="F17" s="138"/>
      <c r="G17" s="138"/>
      <c r="H17" s="138"/>
      <c r="I17" s="138"/>
      <c r="J17" s="138"/>
      <c r="K17" s="138"/>
      <c r="L17" s="138"/>
      <c r="M17" s="180"/>
    </row>
    <row r="18" spans="1:14" ht="22.5" customHeight="1">
      <c r="A18" s="69" t="s">
        <v>76</v>
      </c>
      <c r="B18" s="214"/>
      <c r="C18" s="221"/>
      <c r="D18" s="88"/>
      <c r="E18" s="235"/>
      <c r="F18" s="88"/>
      <c r="G18" s="235"/>
      <c r="H18" s="88"/>
      <c r="I18" s="89"/>
      <c r="J18" s="90"/>
      <c r="K18" s="89"/>
      <c r="L18" s="159"/>
      <c r="M18" s="239"/>
    </row>
    <row r="19" spans="1:14" ht="22.5" customHeight="1">
      <c r="A19" s="67" t="s">
        <v>152</v>
      </c>
      <c r="B19" s="7"/>
      <c r="C19" s="221"/>
      <c r="D19" s="84">
        <v>0</v>
      </c>
      <c r="E19" s="88"/>
      <c r="F19" s="84">
        <v>0</v>
      </c>
      <c r="G19" s="88"/>
      <c r="H19" s="84">
        <v>0</v>
      </c>
      <c r="I19" s="90"/>
      <c r="J19" s="85">
        <f>PL!J27</f>
        <v>734480532</v>
      </c>
      <c r="K19" s="90"/>
      <c r="L19" s="85">
        <f>SUM(D19:J19)</f>
        <v>734480532</v>
      </c>
      <c r="M19" s="239"/>
    </row>
    <row r="20" spans="1:14" ht="22.5" customHeight="1">
      <c r="A20" s="67" t="s">
        <v>141</v>
      </c>
      <c r="B20" s="7"/>
      <c r="C20" s="221"/>
      <c r="D20" s="234">
        <v>0</v>
      </c>
      <c r="E20" s="235"/>
      <c r="F20" s="234">
        <v>0</v>
      </c>
      <c r="G20" s="235"/>
      <c r="H20" s="234">
        <v>0</v>
      </c>
      <c r="I20" s="89"/>
      <c r="J20" s="85">
        <f>PL!J40</f>
        <v>18773270</v>
      </c>
      <c r="K20" s="89"/>
      <c r="L20" s="85">
        <f>SUM(D20:J20)</f>
        <v>18773270</v>
      </c>
      <c r="M20" s="239"/>
    </row>
    <row r="21" spans="1:14" ht="22.5" customHeight="1">
      <c r="A21" s="69" t="s">
        <v>135</v>
      </c>
      <c r="B21" s="213"/>
      <c r="C21" s="204"/>
      <c r="D21" s="86">
        <f>SUM(D19:D20)</f>
        <v>0</v>
      </c>
      <c r="E21" s="237"/>
      <c r="F21" s="86">
        <f>SUM(F19:F20)</f>
        <v>0</v>
      </c>
      <c r="G21" s="237"/>
      <c r="H21" s="86">
        <f>SUM(H19:H20)</f>
        <v>0</v>
      </c>
      <c r="I21" s="116"/>
      <c r="J21" s="86">
        <f>SUM(J19:J20)</f>
        <v>753253802</v>
      </c>
      <c r="K21" s="116"/>
      <c r="L21" s="86">
        <f>SUM(L19:L20)</f>
        <v>753253802</v>
      </c>
      <c r="M21" s="240"/>
      <c r="N21" s="227"/>
    </row>
    <row r="22" spans="1:14" s="169" customFormat="1" ht="12.75" customHeight="1">
      <c r="A22" s="69"/>
      <c r="B22" s="7"/>
      <c r="C22" s="209"/>
      <c r="D22" s="138"/>
      <c r="E22" s="138"/>
      <c r="F22" s="138"/>
      <c r="G22" s="138"/>
      <c r="H22" s="138"/>
      <c r="I22" s="138"/>
      <c r="J22" s="138"/>
      <c r="K22" s="138"/>
      <c r="L22" s="138"/>
      <c r="M22" s="180"/>
    </row>
    <row r="23" spans="1:14" ht="22.5" customHeight="1" thickBot="1">
      <c r="A23" s="69" t="s">
        <v>139</v>
      </c>
      <c r="B23" s="205"/>
      <c r="C23" s="204"/>
      <c r="D23" s="87">
        <f>SUM(D21,D16,D11)</f>
        <v>360000000</v>
      </c>
      <c r="E23" s="159"/>
      <c r="F23" s="87">
        <f>SUM(F21,F16,F11)</f>
        <v>615600000</v>
      </c>
      <c r="G23" s="159"/>
      <c r="H23" s="87">
        <f>SUM(H21,H16,H11)</f>
        <v>60000000</v>
      </c>
      <c r="I23" s="159"/>
      <c r="J23" s="87">
        <f>SUM(J21,J16,J11)</f>
        <v>1963193345</v>
      </c>
      <c r="K23" s="159"/>
      <c r="L23" s="87">
        <f>SUM(L21,L16,L11)</f>
        <v>2998793345</v>
      </c>
      <c r="M23" s="241"/>
      <c r="N23" s="227"/>
    </row>
    <row r="24" spans="1:14" ht="22.5" customHeight="1" thickTop="1"/>
    <row r="25" spans="1:14">
      <c r="L25" s="232"/>
    </row>
  </sheetData>
  <mergeCells count="3">
    <mergeCell ref="F4:J4"/>
    <mergeCell ref="H5:J5"/>
    <mergeCell ref="D9:L9"/>
  </mergeCells>
  <pageMargins left="0.7" right="0.7" top="0.48" bottom="0.5" header="0.5" footer="0.5"/>
  <pageSetup paperSize="9" scale="95" firstPageNumber="11" orientation="landscape" useFirstPageNumber="1" r:id="rId1"/>
  <headerFooter>
    <oddFooter>&amp;Lหมายเหตุประกอบงบการเงินเป็นส่วนหนึ่งของงบการเงินนี้&amp;C&amp;P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0C0"/>
  </sheetPr>
  <dimension ref="A1:N25"/>
  <sheetViews>
    <sheetView view="pageBreakPreview" topLeftCell="A4" zoomScaleNormal="55" zoomScaleSheetLayoutView="100" workbookViewId="0">
      <selection activeCell="F33" sqref="F33"/>
    </sheetView>
  </sheetViews>
  <sheetFormatPr defaultColWidth="12" defaultRowHeight="21.75"/>
  <cols>
    <col min="1" max="1" width="57.42578125" style="227" customWidth="1"/>
    <col min="2" max="2" width="10.140625" style="242" customWidth="1"/>
    <col min="3" max="3" width="2" style="227" customWidth="1"/>
    <col min="4" max="4" width="15.42578125" style="232" customWidth="1"/>
    <col min="5" max="5" width="1.5703125" style="227" customWidth="1"/>
    <col min="6" max="6" width="15.42578125" style="227" customWidth="1"/>
    <col min="7" max="7" width="1.5703125" style="227" customWidth="1"/>
    <col min="8" max="8" width="15.42578125" style="232" customWidth="1"/>
    <col min="9" max="9" width="1.5703125" style="227" customWidth="1"/>
    <col min="10" max="10" width="15.42578125" style="232" customWidth="1"/>
    <col min="11" max="11" width="1.5703125" style="227" customWidth="1"/>
    <col min="12" max="12" width="15.42578125" style="227" customWidth="1"/>
    <col min="13" max="13" width="1.5703125" style="227" customWidth="1"/>
    <col min="14" max="14" width="18.42578125" style="232" customWidth="1"/>
    <col min="15" max="15" width="7.140625" style="227" customWidth="1"/>
    <col min="16" max="16384" width="12" style="227"/>
  </cols>
  <sheetData>
    <row r="1" spans="1:14" ht="22.5" customHeight="1">
      <c r="A1" s="3" t="s">
        <v>68</v>
      </c>
      <c r="B1" s="168"/>
      <c r="C1" s="169"/>
      <c r="D1" s="170"/>
      <c r="E1" s="72"/>
      <c r="F1" s="169"/>
      <c r="G1" s="72"/>
      <c r="H1" s="170"/>
      <c r="I1" s="72"/>
      <c r="J1" s="170"/>
      <c r="K1" s="72"/>
      <c r="L1" s="169"/>
      <c r="M1" s="72"/>
      <c r="N1" s="170"/>
    </row>
    <row r="2" spans="1:14" ht="22.5" customHeight="1">
      <c r="A2" s="3" t="s">
        <v>149</v>
      </c>
      <c r="B2" s="200"/>
      <c r="C2" s="201"/>
      <c r="D2" s="202"/>
      <c r="E2" s="203"/>
      <c r="F2" s="203"/>
      <c r="G2" s="203"/>
      <c r="H2" s="202"/>
      <c r="I2" s="203"/>
      <c r="J2" s="202"/>
      <c r="K2" s="203"/>
      <c r="L2" s="203"/>
      <c r="M2" s="203"/>
      <c r="N2" s="202"/>
    </row>
    <row r="3" spans="1:14" ht="22.5" customHeight="1">
      <c r="A3" s="204"/>
      <c r="B3" s="205"/>
      <c r="C3" s="204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</row>
    <row r="4" spans="1:14" ht="22.5" customHeight="1">
      <c r="A4" s="204"/>
      <c r="B4" s="205"/>
      <c r="C4" s="204"/>
      <c r="D4" s="228"/>
      <c r="E4" s="228"/>
      <c r="F4" s="248" t="s">
        <v>52</v>
      </c>
      <c r="G4" s="248"/>
      <c r="H4" s="248"/>
      <c r="I4" s="248"/>
      <c r="J4" s="248"/>
      <c r="K4" s="228"/>
      <c r="L4" s="228"/>
      <c r="M4" s="228"/>
      <c r="N4" s="228"/>
    </row>
    <row r="5" spans="1:14" ht="22.5" customHeight="1">
      <c r="A5" s="204"/>
      <c r="B5" s="205"/>
      <c r="C5" s="204"/>
      <c r="D5" s="228"/>
      <c r="E5" s="228"/>
      <c r="F5" s="58"/>
      <c r="G5" s="207"/>
      <c r="H5" s="251" t="s">
        <v>35</v>
      </c>
      <c r="I5" s="251"/>
      <c r="J5" s="251"/>
      <c r="K5" s="228"/>
      <c r="L5" s="208"/>
      <c r="M5" s="228"/>
      <c r="N5" s="228"/>
    </row>
    <row r="6" spans="1:14" ht="22.5" customHeight="1">
      <c r="A6" s="229"/>
      <c r="B6" s="230"/>
      <c r="C6" s="229"/>
      <c r="D6" s="8"/>
      <c r="E6" s="5"/>
      <c r="F6" s="59" t="s">
        <v>55</v>
      </c>
      <c r="G6" s="5"/>
      <c r="H6" s="78"/>
      <c r="I6" s="78"/>
      <c r="J6" s="78"/>
      <c r="K6" s="5"/>
      <c r="L6" s="179"/>
      <c r="M6" s="5"/>
      <c r="N6" s="231"/>
    </row>
    <row r="7" spans="1:14" ht="22.5" customHeight="1">
      <c r="A7" s="229"/>
      <c r="B7" s="230"/>
      <c r="C7" s="229"/>
      <c r="D7" s="179" t="s">
        <v>163</v>
      </c>
      <c r="E7" s="5"/>
      <c r="F7" s="59" t="s">
        <v>112</v>
      </c>
      <c r="G7" s="5"/>
      <c r="H7" s="74" t="s">
        <v>67</v>
      </c>
      <c r="I7" s="5"/>
      <c r="J7" s="74" t="s">
        <v>57</v>
      </c>
      <c r="K7" s="5"/>
      <c r="L7" s="231" t="s">
        <v>37</v>
      </c>
      <c r="M7" s="5"/>
    </row>
    <row r="8" spans="1:14" ht="22.5" customHeight="1">
      <c r="A8" s="229"/>
      <c r="B8" s="7" t="s">
        <v>10</v>
      </c>
      <c r="C8" s="229"/>
      <c r="D8" s="76" t="s">
        <v>43</v>
      </c>
      <c r="E8" s="5"/>
      <c r="F8" s="77" t="s">
        <v>113</v>
      </c>
      <c r="G8" s="5"/>
      <c r="H8" s="76" t="s">
        <v>62</v>
      </c>
      <c r="I8" s="5"/>
      <c r="J8" s="79" t="s">
        <v>56</v>
      </c>
      <c r="K8" s="5"/>
      <c r="L8" s="231" t="s">
        <v>38</v>
      </c>
      <c r="M8" s="5"/>
    </row>
    <row r="9" spans="1:14" ht="22.5" customHeight="1">
      <c r="A9" s="229"/>
      <c r="B9" s="7"/>
      <c r="C9" s="229"/>
      <c r="D9" s="250" t="s">
        <v>32</v>
      </c>
      <c r="E9" s="250"/>
      <c r="F9" s="250"/>
      <c r="G9" s="250"/>
      <c r="H9" s="250"/>
      <c r="I9" s="250"/>
      <c r="J9" s="250"/>
      <c r="K9" s="250"/>
      <c r="L9" s="250"/>
      <c r="M9" s="80"/>
    </row>
    <row r="10" spans="1:14" ht="22.5" customHeight="1">
      <c r="A10" s="69" t="s">
        <v>145</v>
      </c>
      <c r="B10" s="7"/>
      <c r="C10" s="229"/>
      <c r="D10" s="80"/>
      <c r="E10" s="80"/>
      <c r="F10" s="80"/>
      <c r="G10" s="80"/>
      <c r="H10" s="80"/>
      <c r="I10" s="80"/>
      <c r="J10" s="80"/>
      <c r="K10" s="80"/>
      <c r="L10" s="80"/>
      <c r="M10" s="80"/>
    </row>
    <row r="11" spans="1:14" ht="22.5" customHeight="1">
      <c r="A11" s="69" t="s">
        <v>146</v>
      </c>
      <c r="B11" s="213"/>
      <c r="C11" s="204"/>
      <c r="D11" s="159">
        <f>Shareholder66!D23</f>
        <v>360000000</v>
      </c>
      <c r="E11" s="159"/>
      <c r="F11" s="159">
        <f>Shareholder66!F23</f>
        <v>615600000</v>
      </c>
      <c r="G11" s="159"/>
      <c r="H11" s="159">
        <f>Shareholder66!H23</f>
        <v>60000000</v>
      </c>
      <c r="I11" s="159"/>
      <c r="J11" s="159">
        <f>Shareholder66!J23</f>
        <v>1963193345</v>
      </c>
      <c r="K11" s="159"/>
      <c r="L11" s="159">
        <f>SUM(D11:J11)</f>
        <v>2998793345</v>
      </c>
      <c r="M11" s="233"/>
    </row>
    <row r="12" spans="1:14" s="169" customFormat="1" ht="12.75" customHeight="1">
      <c r="A12" s="69"/>
      <c r="B12" s="7"/>
      <c r="C12" s="209"/>
      <c r="D12" s="138"/>
      <c r="E12" s="138"/>
      <c r="F12" s="138"/>
      <c r="G12" s="138"/>
      <c r="H12" s="138"/>
      <c r="I12" s="138"/>
      <c r="J12" s="138"/>
      <c r="K12" s="138"/>
      <c r="L12" s="138"/>
      <c r="M12" s="180"/>
    </row>
    <row r="13" spans="1:14" ht="22.5" customHeight="1">
      <c r="A13" s="69" t="s">
        <v>73</v>
      </c>
      <c r="B13" s="213"/>
      <c r="C13" s="204"/>
      <c r="D13" s="159"/>
      <c r="E13" s="93"/>
      <c r="F13" s="159"/>
      <c r="G13" s="93"/>
      <c r="H13" s="159"/>
      <c r="I13" s="93"/>
      <c r="J13" s="159"/>
      <c r="K13" s="93"/>
      <c r="L13" s="159"/>
      <c r="M13" s="233"/>
    </row>
    <row r="14" spans="1:14" ht="22.5" customHeight="1">
      <c r="A14" s="47" t="s">
        <v>74</v>
      </c>
      <c r="B14" s="213"/>
      <c r="C14" s="204"/>
      <c r="D14" s="159"/>
      <c r="E14" s="93"/>
      <c r="F14" s="159"/>
      <c r="G14" s="93"/>
      <c r="H14" s="159"/>
      <c r="I14" s="93"/>
      <c r="J14" s="159"/>
      <c r="K14" s="93"/>
      <c r="L14" s="159"/>
      <c r="M14" s="233"/>
    </row>
    <row r="15" spans="1:14" ht="22.5" customHeight="1">
      <c r="A15" s="63" t="s">
        <v>75</v>
      </c>
      <c r="B15" s="214">
        <v>17</v>
      </c>
      <c r="C15" s="215"/>
      <c r="D15" s="234">
        <v>0</v>
      </c>
      <c r="E15" s="235"/>
      <c r="F15" s="234">
        <v>0</v>
      </c>
      <c r="G15" s="235"/>
      <c r="H15" s="234">
        <v>0</v>
      </c>
      <c r="I15" s="92"/>
      <c r="J15" s="234">
        <v>-619200000</v>
      </c>
      <c r="K15" s="92"/>
      <c r="L15" s="85">
        <f>SUM(D15:J15)</f>
        <v>-619200000</v>
      </c>
      <c r="M15" s="236"/>
    </row>
    <row r="16" spans="1:14" ht="22.5" customHeight="1">
      <c r="A16" s="69" t="s">
        <v>174</v>
      </c>
      <c r="B16" s="213"/>
      <c r="C16" s="204"/>
      <c r="D16" s="86">
        <f>SUM(D15)</f>
        <v>0</v>
      </c>
      <c r="E16" s="237"/>
      <c r="F16" s="86">
        <f>SUM(F15)</f>
        <v>0</v>
      </c>
      <c r="G16" s="237"/>
      <c r="H16" s="86">
        <f>SUM(H15)</f>
        <v>0</v>
      </c>
      <c r="I16" s="116"/>
      <c r="J16" s="86">
        <f>SUM(J15)</f>
        <v>-619200000</v>
      </c>
      <c r="K16" s="116"/>
      <c r="L16" s="86">
        <f>SUM(L15)</f>
        <v>-619200000</v>
      </c>
      <c r="M16" s="238"/>
    </row>
    <row r="17" spans="1:14" s="169" customFormat="1" ht="12.75" customHeight="1">
      <c r="A17" s="69"/>
      <c r="B17" s="7"/>
      <c r="C17" s="209"/>
      <c r="D17" s="138"/>
      <c r="E17" s="138"/>
      <c r="F17" s="138"/>
      <c r="G17" s="138"/>
      <c r="H17" s="138"/>
      <c r="I17" s="138"/>
      <c r="J17" s="138"/>
      <c r="K17" s="138"/>
      <c r="L17" s="138"/>
      <c r="M17" s="180"/>
    </row>
    <row r="18" spans="1:14" ht="22.5" customHeight="1">
      <c r="A18" s="69" t="s">
        <v>76</v>
      </c>
      <c r="B18" s="214"/>
      <c r="C18" s="221"/>
      <c r="D18" s="88"/>
      <c r="E18" s="235"/>
      <c r="F18" s="88"/>
      <c r="G18" s="235"/>
      <c r="H18" s="88"/>
      <c r="I18" s="89"/>
      <c r="J18" s="90"/>
      <c r="K18" s="89"/>
      <c r="L18" s="159"/>
      <c r="M18" s="239"/>
    </row>
    <row r="19" spans="1:14" ht="22.5" customHeight="1">
      <c r="A19" s="67" t="s">
        <v>152</v>
      </c>
      <c r="B19" s="7"/>
      <c r="C19" s="221"/>
      <c r="D19" s="234">
        <v>0</v>
      </c>
      <c r="E19" s="235"/>
      <c r="F19" s="234">
        <v>0</v>
      </c>
      <c r="G19" s="235"/>
      <c r="H19" s="234">
        <v>0</v>
      </c>
      <c r="I19" s="90"/>
      <c r="J19" s="85">
        <f>PL!H27</f>
        <v>739865289</v>
      </c>
      <c r="K19" s="90"/>
      <c r="L19" s="85">
        <f>SUM(D19:J19)</f>
        <v>739865289</v>
      </c>
      <c r="M19" s="239"/>
    </row>
    <row r="20" spans="1:14" ht="22.5" hidden="1" customHeight="1">
      <c r="A20" s="67" t="s">
        <v>141</v>
      </c>
      <c r="B20" s="7"/>
      <c r="C20" s="221"/>
      <c r="D20" s="234"/>
      <c r="E20" s="235"/>
      <c r="F20" s="234"/>
      <c r="G20" s="235"/>
      <c r="H20" s="234"/>
      <c r="I20" s="89"/>
      <c r="J20" s="85">
        <f>PL!H40</f>
        <v>0</v>
      </c>
      <c r="K20" s="89"/>
      <c r="L20" s="85">
        <f>SUM(D20:J20)</f>
        <v>0</v>
      </c>
      <c r="M20" s="239"/>
    </row>
    <row r="21" spans="1:14" ht="22.5" customHeight="1">
      <c r="A21" s="69" t="s">
        <v>135</v>
      </c>
      <c r="B21" s="213"/>
      <c r="C21" s="204"/>
      <c r="D21" s="86">
        <f>SUM(D19:D20)</f>
        <v>0</v>
      </c>
      <c r="E21" s="237"/>
      <c r="F21" s="86">
        <f>SUM(F19:F20)</f>
        <v>0</v>
      </c>
      <c r="G21" s="237"/>
      <c r="H21" s="86">
        <f>SUM(H19:H20)</f>
        <v>0</v>
      </c>
      <c r="I21" s="116"/>
      <c r="J21" s="86">
        <f>SUM(J19:J20)</f>
        <v>739865289</v>
      </c>
      <c r="K21" s="116"/>
      <c r="L21" s="86">
        <f>SUM(L19:L20)</f>
        <v>739865289</v>
      </c>
      <c r="M21" s="240"/>
      <c r="N21" s="227"/>
    </row>
    <row r="22" spans="1:14" s="169" customFormat="1" ht="12.75" customHeight="1">
      <c r="A22" s="69"/>
      <c r="B22" s="7"/>
      <c r="C22" s="209"/>
      <c r="D22" s="138"/>
      <c r="E22" s="138"/>
      <c r="F22" s="138"/>
      <c r="G22" s="138"/>
      <c r="H22" s="138"/>
      <c r="I22" s="138"/>
      <c r="J22" s="138"/>
      <c r="K22" s="138"/>
      <c r="L22" s="138"/>
      <c r="M22" s="180"/>
    </row>
    <row r="23" spans="1:14" ht="22.5" customHeight="1" thickBot="1">
      <c r="A23" s="69" t="s">
        <v>147</v>
      </c>
      <c r="B23" s="205"/>
      <c r="C23" s="204"/>
      <c r="D23" s="87">
        <f>SUM(D21,D16,D11)</f>
        <v>360000000</v>
      </c>
      <c r="E23" s="159"/>
      <c r="F23" s="87">
        <f>SUM(F21,F16,F11)</f>
        <v>615600000</v>
      </c>
      <c r="G23" s="159"/>
      <c r="H23" s="87">
        <f>SUM(H21,H16,H11)</f>
        <v>60000000</v>
      </c>
      <c r="I23" s="159"/>
      <c r="J23" s="87">
        <f>SUM(J21,J16,J11)</f>
        <v>2083858634</v>
      </c>
      <c r="K23" s="159"/>
      <c r="L23" s="87">
        <f>SUM(L21,L16,L11)</f>
        <v>3119458634</v>
      </c>
      <c r="M23" s="241"/>
      <c r="N23" s="227"/>
    </row>
    <row r="24" spans="1:14" ht="22.5" customHeight="1" thickTop="1"/>
    <row r="25" spans="1:14">
      <c r="L25" s="232"/>
    </row>
  </sheetData>
  <mergeCells count="3">
    <mergeCell ref="F4:J4"/>
    <mergeCell ref="H5:J5"/>
    <mergeCell ref="D9:L9"/>
  </mergeCells>
  <pageMargins left="0.7" right="0.7" top="0.48" bottom="0.5" header="0.5" footer="0.5"/>
  <pageSetup paperSize="9" scale="95" firstPageNumber="12" orientation="landscape" useFirstPageNumber="1" r:id="rId1"/>
  <headerFooter>
    <oddFooter>&amp;Lหมายเหตุประกอบงบการเงินเป็นส่วนหนึ่งของงบการเงินนี้&amp;C&amp;P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38"/>
  </sheetPr>
  <dimension ref="A1:M84"/>
  <sheetViews>
    <sheetView view="pageBreakPreview" topLeftCell="A57" zoomScaleSheetLayoutView="100" workbookViewId="0">
      <selection activeCell="F85" sqref="F85"/>
    </sheetView>
  </sheetViews>
  <sheetFormatPr defaultColWidth="11" defaultRowHeight="22.5" customHeight="1"/>
  <cols>
    <col min="1" max="1" width="55.7109375" style="9" customWidth="1"/>
    <col min="2" max="2" width="1.7109375" style="25" customWidth="1"/>
    <col min="3" max="3" width="1.140625" style="4" customWidth="1"/>
    <col min="4" max="4" width="15.5703125" style="9" customWidth="1"/>
    <col min="5" max="5" width="1.140625" style="4" customWidth="1"/>
    <col min="6" max="6" width="15" style="9" customWidth="1"/>
    <col min="7" max="7" width="1.140625" style="4" customWidth="1"/>
    <col min="8" max="8" width="15.42578125" style="9" customWidth="1"/>
    <col min="9" max="9" width="1.140625" style="9" customWidth="1"/>
    <col min="10" max="10" width="15.7109375" style="9" customWidth="1"/>
    <col min="11" max="11" width="11" style="4"/>
    <col min="12" max="12" width="16.7109375" style="94" customWidth="1"/>
    <col min="13" max="13" width="12.28515625" style="99" bestFit="1" customWidth="1"/>
    <col min="14" max="16384" width="11" style="4"/>
  </cols>
  <sheetData>
    <row r="1" spans="1:13" s="169" customFormat="1" ht="22.5" customHeight="1">
      <c r="A1" s="3" t="s">
        <v>68</v>
      </c>
      <c r="B1" s="168"/>
      <c r="D1" s="170"/>
      <c r="F1" s="170"/>
      <c r="H1" s="170"/>
      <c r="J1" s="170"/>
      <c r="L1" s="171"/>
      <c r="M1" s="172"/>
    </row>
    <row r="2" spans="1:13" ht="22.5" customHeight="1">
      <c r="A2" s="2" t="s">
        <v>4</v>
      </c>
      <c r="B2" s="3"/>
      <c r="C2" s="3"/>
      <c r="D2" s="3"/>
      <c r="E2" s="3"/>
      <c r="F2" s="3"/>
      <c r="G2" s="3"/>
      <c r="H2" s="3"/>
      <c r="I2" s="3"/>
      <c r="J2" s="3"/>
    </row>
    <row r="3" spans="1:13" ht="23.25">
      <c r="A3" s="3"/>
      <c r="B3" s="3"/>
      <c r="C3" s="3"/>
      <c r="D3" s="4"/>
      <c r="E3" s="178" t="s">
        <v>54</v>
      </c>
      <c r="F3" s="4"/>
      <c r="H3" s="4"/>
      <c r="I3" s="4"/>
      <c r="J3" s="4"/>
    </row>
    <row r="4" spans="1:13" s="71" customFormat="1" ht="21.75">
      <c r="A4" s="173"/>
      <c r="B4" s="173"/>
      <c r="C4" s="173"/>
      <c r="E4" s="177" t="s">
        <v>53</v>
      </c>
      <c r="G4" s="45"/>
      <c r="H4" s="246" t="s">
        <v>52</v>
      </c>
      <c r="I4" s="246"/>
      <c r="J4" s="246"/>
      <c r="L4" s="174"/>
      <c r="M4" s="175"/>
    </row>
    <row r="5" spans="1:13" s="71" customFormat="1" ht="21.75">
      <c r="A5" s="173"/>
      <c r="B5" s="173"/>
      <c r="C5" s="173"/>
      <c r="D5" s="247" t="s">
        <v>82</v>
      </c>
      <c r="E5" s="247"/>
      <c r="F5" s="247"/>
      <c r="G5" s="45"/>
      <c r="H5" s="247" t="s">
        <v>82</v>
      </c>
      <c r="I5" s="247"/>
      <c r="J5" s="247"/>
      <c r="L5" s="174"/>
      <c r="M5" s="175"/>
    </row>
    <row r="6" spans="1:13" s="71" customFormat="1" ht="21.75">
      <c r="A6" s="173"/>
      <c r="B6" s="173"/>
      <c r="C6" s="173"/>
      <c r="D6" s="247" t="s">
        <v>81</v>
      </c>
      <c r="E6" s="247"/>
      <c r="F6" s="247"/>
      <c r="G6" s="45"/>
      <c r="H6" s="247" t="s">
        <v>81</v>
      </c>
      <c r="I6" s="247"/>
      <c r="J6" s="247"/>
      <c r="L6" s="174"/>
      <c r="M6" s="175"/>
    </row>
    <row r="7" spans="1:13" s="5" customFormat="1" ht="21" customHeight="1">
      <c r="A7" s="6"/>
      <c r="B7" s="61"/>
      <c r="C7" s="8"/>
      <c r="D7" s="52" t="s">
        <v>144</v>
      </c>
      <c r="E7" s="33"/>
      <c r="F7" s="52" t="s">
        <v>136</v>
      </c>
      <c r="H7" s="52" t="s">
        <v>144</v>
      </c>
      <c r="I7" s="33"/>
      <c r="J7" s="52" t="s">
        <v>136</v>
      </c>
      <c r="L7" s="95"/>
      <c r="M7" s="100"/>
    </row>
    <row r="8" spans="1:13" ht="18.75" customHeight="1">
      <c r="B8" s="10"/>
      <c r="D8" s="243" t="s">
        <v>32</v>
      </c>
      <c r="E8" s="243"/>
      <c r="F8" s="243"/>
      <c r="G8" s="243"/>
      <c r="H8" s="243"/>
      <c r="I8" s="243"/>
      <c r="J8" s="243"/>
    </row>
    <row r="9" spans="1:13" ht="21.75">
      <c r="A9" s="11" t="s">
        <v>5</v>
      </c>
      <c r="B9" s="4"/>
      <c r="D9" s="12"/>
      <c r="F9" s="12"/>
      <c r="H9" s="12"/>
      <c r="I9" s="12"/>
      <c r="J9" s="12"/>
    </row>
    <row r="10" spans="1:13" ht="21.75">
      <c r="A10" s="13" t="s">
        <v>60</v>
      </c>
      <c r="B10" s="4"/>
      <c r="D10" s="122">
        <f>PL!D27</f>
        <v>743845637</v>
      </c>
      <c r="E10" s="122"/>
      <c r="F10" s="122">
        <f>PL!F27</f>
        <v>739603415</v>
      </c>
      <c r="G10" s="122"/>
      <c r="H10" s="122">
        <f>PL!H27</f>
        <v>739865289</v>
      </c>
      <c r="I10" s="122"/>
      <c r="J10" s="122">
        <f>PL!J27</f>
        <v>734480532</v>
      </c>
      <c r="L10" s="96"/>
    </row>
    <row r="11" spans="1:13" s="31" customFormat="1" ht="21.75">
      <c r="A11" s="17" t="s">
        <v>91</v>
      </c>
      <c r="D11" s="122"/>
      <c r="E11" s="122"/>
      <c r="F11" s="122"/>
      <c r="G11" s="122"/>
      <c r="H11" s="122"/>
      <c r="I11" s="122"/>
      <c r="J11" s="122"/>
      <c r="L11" s="97"/>
      <c r="M11" s="101"/>
    </row>
    <row r="12" spans="1:13" ht="21.75">
      <c r="A12" s="51" t="s">
        <v>172</v>
      </c>
      <c r="B12" s="61"/>
      <c r="D12" s="122">
        <f>-PL!D26</f>
        <v>185935898</v>
      </c>
      <c r="E12" s="122"/>
      <c r="F12" s="122">
        <v>185966853</v>
      </c>
      <c r="G12" s="122"/>
      <c r="H12" s="122">
        <f>-PL!H26</f>
        <v>184940811</v>
      </c>
      <c r="I12" s="122"/>
      <c r="J12" s="122">
        <v>184686132</v>
      </c>
      <c r="M12" s="167"/>
    </row>
    <row r="13" spans="1:13" ht="21.75">
      <c r="A13" s="9" t="s">
        <v>47</v>
      </c>
      <c r="B13" s="23"/>
      <c r="D13" s="154">
        <v>100152666</v>
      </c>
      <c r="E13" s="122"/>
      <c r="F13" s="122">
        <v>105304452</v>
      </c>
      <c r="G13" s="154"/>
      <c r="H13" s="154">
        <v>100152666</v>
      </c>
      <c r="I13" s="122"/>
      <c r="J13" s="122">
        <v>105304452</v>
      </c>
      <c r="M13" s="167"/>
    </row>
    <row r="14" spans="1:13" ht="21.75">
      <c r="A14" s="51" t="s">
        <v>153</v>
      </c>
      <c r="B14" s="61"/>
      <c r="C14" s="61"/>
      <c r="D14" s="154">
        <v>0</v>
      </c>
      <c r="E14" s="122"/>
      <c r="F14" s="122">
        <v>377830</v>
      </c>
      <c r="G14" s="122"/>
      <c r="H14" s="122">
        <v>0</v>
      </c>
      <c r="I14" s="122"/>
      <c r="J14" s="122">
        <v>377830</v>
      </c>
      <c r="M14" s="167"/>
    </row>
    <row r="15" spans="1:13" ht="21.75">
      <c r="A15" s="51" t="s">
        <v>154</v>
      </c>
      <c r="B15" s="4"/>
      <c r="D15" s="154">
        <v>206552</v>
      </c>
      <c r="E15" s="122"/>
      <c r="F15" s="122">
        <v>857161</v>
      </c>
      <c r="G15" s="122"/>
      <c r="H15" s="154">
        <v>206552</v>
      </c>
      <c r="I15" s="122"/>
      <c r="J15" s="122">
        <v>857161</v>
      </c>
      <c r="M15" s="167"/>
    </row>
    <row r="16" spans="1:13" ht="21.75">
      <c r="A16" s="51" t="s">
        <v>161</v>
      </c>
      <c r="B16" s="4"/>
      <c r="D16" s="154">
        <v>-530247</v>
      </c>
      <c r="E16" s="122"/>
      <c r="F16" s="122">
        <v>56665</v>
      </c>
      <c r="G16" s="122"/>
      <c r="H16" s="122">
        <v>-530247</v>
      </c>
      <c r="I16" s="122"/>
      <c r="J16" s="122">
        <v>56665</v>
      </c>
      <c r="M16" s="167"/>
    </row>
    <row r="17" spans="1:13" ht="21.75">
      <c r="A17" s="51" t="s">
        <v>155</v>
      </c>
      <c r="B17" s="61"/>
      <c r="C17" s="61"/>
      <c r="D17" s="122">
        <v>-6735433</v>
      </c>
      <c r="E17" s="122"/>
      <c r="F17" s="122">
        <v>-7603602</v>
      </c>
      <c r="G17" s="122"/>
      <c r="H17" s="122">
        <v>0</v>
      </c>
      <c r="I17" s="122"/>
      <c r="J17" s="122">
        <v>0</v>
      </c>
      <c r="M17" s="167"/>
    </row>
    <row r="18" spans="1:13" ht="21.75">
      <c r="A18" s="51" t="s">
        <v>173</v>
      </c>
      <c r="B18" s="61"/>
      <c r="D18" s="154">
        <v>4752247</v>
      </c>
      <c r="E18" s="122"/>
      <c r="F18" s="122">
        <v>-426346</v>
      </c>
      <c r="G18" s="122"/>
      <c r="H18" s="122">
        <v>4752247</v>
      </c>
      <c r="I18" s="122"/>
      <c r="J18" s="122">
        <v>-426346</v>
      </c>
      <c r="M18" s="167"/>
    </row>
    <row r="19" spans="1:13" ht="20.100000000000001" hidden="1" customHeight="1">
      <c r="A19" s="51" t="s">
        <v>143</v>
      </c>
      <c r="B19" s="61">
        <v>9</v>
      </c>
      <c r="D19" s="122">
        <v>0</v>
      </c>
      <c r="E19" s="122"/>
      <c r="F19" s="122">
        <v>0</v>
      </c>
      <c r="G19" s="122"/>
      <c r="H19" s="122">
        <v>0</v>
      </c>
      <c r="I19" s="122"/>
      <c r="J19" s="122">
        <v>0</v>
      </c>
      <c r="M19" s="167"/>
    </row>
    <row r="20" spans="1:13" ht="21.75">
      <c r="A20" s="51" t="s">
        <v>114</v>
      </c>
      <c r="B20" s="4"/>
      <c r="D20" s="154">
        <v>81341</v>
      </c>
      <c r="E20" s="122"/>
      <c r="F20" s="122">
        <v>175483</v>
      </c>
      <c r="G20" s="122"/>
      <c r="H20" s="154">
        <v>81341</v>
      </c>
      <c r="I20" s="122"/>
      <c r="J20" s="122">
        <v>175483</v>
      </c>
      <c r="M20" s="167"/>
    </row>
    <row r="21" spans="1:13" ht="21.75">
      <c r="A21" s="51" t="s">
        <v>115</v>
      </c>
      <c r="B21" s="4"/>
      <c r="D21" s="154">
        <v>1304708</v>
      </c>
      <c r="E21" s="122"/>
      <c r="F21" s="122">
        <v>4215533</v>
      </c>
      <c r="G21" s="122"/>
      <c r="H21" s="122">
        <v>1304708</v>
      </c>
      <c r="I21" s="122"/>
      <c r="J21" s="122">
        <v>4215533</v>
      </c>
      <c r="M21" s="167"/>
    </row>
    <row r="22" spans="1:13" ht="21.75" hidden="1">
      <c r="A22" s="51" t="s">
        <v>101</v>
      </c>
      <c r="B22" s="61"/>
      <c r="D22" s="122">
        <v>0</v>
      </c>
      <c r="E22" s="122"/>
      <c r="F22" s="122"/>
      <c r="G22" s="122"/>
      <c r="H22" s="122">
        <v>0</v>
      </c>
      <c r="I22" s="122"/>
      <c r="J22" s="122"/>
      <c r="M22" s="167"/>
    </row>
    <row r="23" spans="1:13" ht="21.75" hidden="1">
      <c r="A23" s="51" t="s">
        <v>125</v>
      </c>
      <c r="B23" s="61">
        <v>21</v>
      </c>
      <c r="D23" s="122">
        <v>0</v>
      </c>
      <c r="E23" s="122"/>
      <c r="F23" s="122"/>
      <c r="G23" s="122"/>
      <c r="H23" s="122">
        <v>0</v>
      </c>
      <c r="I23" s="122"/>
      <c r="J23" s="122"/>
      <c r="M23" s="167"/>
    </row>
    <row r="24" spans="1:13" ht="21.75">
      <c r="A24" s="51" t="s">
        <v>162</v>
      </c>
      <c r="B24" s="61"/>
      <c r="D24" s="154">
        <v>6491964</v>
      </c>
      <c r="E24" s="122"/>
      <c r="F24" s="122">
        <v>6382120</v>
      </c>
      <c r="G24" s="122"/>
      <c r="H24" s="154">
        <v>6491964</v>
      </c>
      <c r="I24" s="122"/>
      <c r="J24" s="122">
        <v>6382120</v>
      </c>
      <c r="M24" s="167"/>
    </row>
    <row r="25" spans="1:13" ht="21.75">
      <c r="A25" s="51" t="s">
        <v>90</v>
      </c>
      <c r="B25" s="61"/>
      <c r="D25" s="122">
        <v>-4857</v>
      </c>
      <c r="E25" s="122"/>
      <c r="F25" s="122">
        <v>-1619</v>
      </c>
      <c r="G25" s="122"/>
      <c r="H25" s="122">
        <v>-1764855</v>
      </c>
      <c r="I25" s="122"/>
      <c r="J25" s="122">
        <v>-1201617</v>
      </c>
      <c r="M25" s="167"/>
    </row>
    <row r="26" spans="1:13" ht="21.75">
      <c r="A26" s="9" t="s">
        <v>39</v>
      </c>
      <c r="B26" s="61"/>
      <c r="D26" s="91">
        <v>-17158753</v>
      </c>
      <c r="E26" s="122"/>
      <c r="F26" s="91">
        <v>-10832384</v>
      </c>
      <c r="G26" s="122"/>
      <c r="H26" s="91">
        <v>-17158753</v>
      </c>
      <c r="I26" s="122"/>
      <c r="J26" s="91">
        <v>-10832384</v>
      </c>
      <c r="M26" s="167"/>
    </row>
    <row r="27" spans="1:13" s="15" customFormat="1" ht="21.75">
      <c r="A27" s="1"/>
      <c r="D27" s="131">
        <f>SUM(D10:D26)</f>
        <v>1018341723</v>
      </c>
      <c r="E27" s="132"/>
      <c r="F27" s="131">
        <f>SUM(F10:F26)</f>
        <v>1024075561</v>
      </c>
      <c r="G27" s="132"/>
      <c r="H27" s="131">
        <f>SUM(H10:H26)</f>
        <v>1018341723</v>
      </c>
      <c r="I27" s="131"/>
      <c r="J27" s="131">
        <f>SUM(J10:J26)</f>
        <v>1024075561</v>
      </c>
      <c r="L27" s="98"/>
      <c r="M27" s="102"/>
    </row>
    <row r="28" spans="1:13" ht="21.75">
      <c r="A28" s="17" t="s">
        <v>40</v>
      </c>
      <c r="B28" s="4"/>
      <c r="D28" s="131"/>
      <c r="E28" s="132"/>
      <c r="F28" s="131"/>
      <c r="G28" s="132"/>
      <c r="H28" s="131"/>
      <c r="I28" s="131"/>
      <c r="J28" s="131"/>
    </row>
    <row r="29" spans="1:13" ht="21.75">
      <c r="A29" s="9" t="s">
        <v>33</v>
      </c>
      <c r="B29" s="4"/>
      <c r="D29" s="132">
        <v>-8747261</v>
      </c>
      <c r="E29" s="132"/>
      <c r="F29" s="132">
        <v>12512385</v>
      </c>
      <c r="G29" s="132"/>
      <c r="H29" s="132">
        <v>-8747261</v>
      </c>
      <c r="I29" s="132"/>
      <c r="J29" s="132">
        <v>12512385</v>
      </c>
      <c r="M29" s="167"/>
    </row>
    <row r="30" spans="1:13" ht="21.75">
      <c r="A30" s="51" t="s">
        <v>86</v>
      </c>
      <c r="B30" s="4"/>
      <c r="D30" s="132">
        <v>-2379013</v>
      </c>
      <c r="E30" s="132"/>
      <c r="F30" s="155">
        <v>374806</v>
      </c>
      <c r="G30" s="132"/>
      <c r="H30" s="132">
        <v>-2379013</v>
      </c>
      <c r="I30" s="132"/>
      <c r="J30" s="132">
        <v>374806</v>
      </c>
      <c r="M30" s="167"/>
    </row>
    <row r="31" spans="1:13" ht="21.75">
      <c r="A31" s="9" t="s">
        <v>34</v>
      </c>
      <c r="B31" s="4"/>
      <c r="D31" s="132">
        <v>-17252465</v>
      </c>
      <c r="E31" s="132"/>
      <c r="F31" s="132">
        <v>-32526991</v>
      </c>
      <c r="G31" s="132"/>
      <c r="H31" s="132">
        <v>-17252465</v>
      </c>
      <c r="I31" s="132"/>
      <c r="J31" s="132">
        <v>-32526991</v>
      </c>
      <c r="M31" s="167"/>
    </row>
    <row r="32" spans="1:13" ht="21.75">
      <c r="A32" s="51" t="s">
        <v>83</v>
      </c>
      <c r="B32" s="4"/>
      <c r="D32" s="132">
        <v>6131224</v>
      </c>
      <c r="E32" s="132"/>
      <c r="F32" s="132">
        <v>108005991</v>
      </c>
      <c r="G32" s="132"/>
      <c r="H32" s="132">
        <v>6131224</v>
      </c>
      <c r="I32" s="132"/>
      <c r="J32" s="132">
        <v>108005991</v>
      </c>
      <c r="M32" s="167"/>
    </row>
    <row r="33" spans="1:13" ht="21.75">
      <c r="A33" s="51" t="s">
        <v>108</v>
      </c>
      <c r="B33" s="4"/>
      <c r="D33" s="132">
        <v>1355740</v>
      </c>
      <c r="E33" s="132"/>
      <c r="F33" s="132">
        <v>2319004</v>
      </c>
      <c r="G33" s="132"/>
      <c r="H33" s="132">
        <v>1355740</v>
      </c>
      <c r="I33" s="132"/>
      <c r="J33" s="132">
        <v>2319004</v>
      </c>
      <c r="M33" s="167"/>
    </row>
    <row r="34" spans="1:13" ht="21.75">
      <c r="A34" s="9" t="s">
        <v>12</v>
      </c>
      <c r="B34" s="4"/>
      <c r="D34" s="132">
        <v>-150945</v>
      </c>
      <c r="E34" s="132"/>
      <c r="F34" s="132">
        <v>-105601</v>
      </c>
      <c r="G34" s="132"/>
      <c r="H34" s="132">
        <v>-150945</v>
      </c>
      <c r="I34" s="132"/>
      <c r="J34" s="132">
        <v>-105601</v>
      </c>
      <c r="M34" s="167"/>
    </row>
    <row r="35" spans="1:13" ht="21.75">
      <c r="A35" s="9" t="s">
        <v>18</v>
      </c>
      <c r="B35" s="4"/>
      <c r="D35" s="132">
        <v>7230096</v>
      </c>
      <c r="E35" s="132"/>
      <c r="F35" s="156">
        <v>14764072</v>
      </c>
      <c r="G35" s="132"/>
      <c r="H35" s="156">
        <v>7230096</v>
      </c>
      <c r="I35" s="132"/>
      <c r="J35" s="156">
        <v>14764072</v>
      </c>
      <c r="M35" s="167"/>
    </row>
    <row r="36" spans="1:13" ht="21.75">
      <c r="A36" s="51" t="s">
        <v>87</v>
      </c>
      <c r="B36" s="4"/>
      <c r="D36" s="132">
        <v>5089858</v>
      </c>
      <c r="E36" s="132"/>
      <c r="F36" s="156">
        <v>4087291</v>
      </c>
      <c r="G36" s="132"/>
      <c r="H36" s="156">
        <v>5089858</v>
      </c>
      <c r="I36" s="132"/>
      <c r="J36" s="156">
        <v>4087291</v>
      </c>
      <c r="M36" s="167"/>
    </row>
    <row r="37" spans="1:13" ht="21.75">
      <c r="A37" s="51" t="s">
        <v>121</v>
      </c>
      <c r="B37" s="61"/>
      <c r="D37" s="142">
        <v>-4639740</v>
      </c>
      <c r="E37" s="132"/>
      <c r="F37" s="134">
        <v>-4331760</v>
      </c>
      <c r="G37" s="132"/>
      <c r="H37" s="142">
        <v>-4639740</v>
      </c>
      <c r="I37" s="132"/>
      <c r="J37" s="134">
        <v>-4331760</v>
      </c>
      <c r="M37" s="167"/>
    </row>
    <row r="38" spans="1:13" ht="21.75">
      <c r="A38" s="51" t="s">
        <v>167</v>
      </c>
      <c r="B38" s="4"/>
      <c r="D38" s="141">
        <f>SUM(D27:D37)</f>
        <v>1004979217</v>
      </c>
      <c r="E38" s="132"/>
      <c r="F38" s="141">
        <f>SUM(F27:F37)</f>
        <v>1129174758</v>
      </c>
      <c r="G38" s="132"/>
      <c r="H38" s="141">
        <f>SUM(H27:H37)</f>
        <v>1004979217</v>
      </c>
      <c r="I38" s="141"/>
      <c r="J38" s="141">
        <f>SUM(J27:J37)</f>
        <v>1129174758</v>
      </c>
    </row>
    <row r="39" spans="1:13" ht="21.75">
      <c r="A39" s="51" t="s">
        <v>89</v>
      </c>
      <c r="B39" s="4"/>
      <c r="D39" s="132">
        <v>-187672962</v>
      </c>
      <c r="E39" s="132"/>
      <c r="F39" s="142">
        <v>-181366997</v>
      </c>
      <c r="G39" s="132"/>
      <c r="H39" s="142">
        <v>-187672962</v>
      </c>
      <c r="I39" s="132"/>
      <c r="J39" s="142">
        <v>-181366997</v>
      </c>
      <c r="M39" s="167"/>
    </row>
    <row r="40" spans="1:13" s="15" customFormat="1" ht="21.75">
      <c r="A40" s="1" t="s">
        <v>92</v>
      </c>
      <c r="D40" s="135">
        <f>SUM(D38:D39)</f>
        <v>817306255</v>
      </c>
      <c r="E40" s="140"/>
      <c r="F40" s="135">
        <f>SUM(F38:F39)</f>
        <v>947807761</v>
      </c>
      <c r="G40" s="140"/>
      <c r="H40" s="135">
        <f>SUM(H38:H39)</f>
        <v>817306255</v>
      </c>
      <c r="I40" s="140"/>
      <c r="J40" s="135">
        <f>SUM(J38:J39)</f>
        <v>947807761</v>
      </c>
      <c r="L40" s="98"/>
      <c r="M40" s="102"/>
    </row>
    <row r="41" spans="1:13" s="15" customFormat="1" ht="21.75">
      <c r="A41" s="1"/>
      <c r="D41" s="18"/>
      <c r="F41" s="18"/>
      <c r="H41" s="18"/>
      <c r="I41" s="19"/>
      <c r="J41" s="18"/>
      <c r="L41" s="98"/>
      <c r="M41" s="102"/>
    </row>
    <row r="42" spans="1:13" s="169" customFormat="1" ht="22.5" customHeight="1">
      <c r="A42" s="3" t="s">
        <v>68</v>
      </c>
      <c r="B42" s="168"/>
      <c r="D42" s="170"/>
      <c r="F42" s="170"/>
      <c r="H42" s="170"/>
      <c r="J42" s="170"/>
      <c r="L42" s="171"/>
      <c r="M42" s="172"/>
    </row>
    <row r="43" spans="1:13" ht="22.5" customHeight="1">
      <c r="A43" s="2" t="s">
        <v>36</v>
      </c>
      <c r="B43" s="20"/>
      <c r="C43" s="20"/>
      <c r="D43" s="20"/>
      <c r="E43" s="20"/>
      <c r="F43" s="20"/>
      <c r="G43" s="20"/>
      <c r="H43" s="20"/>
      <c r="I43" s="20"/>
      <c r="J43" s="20"/>
    </row>
    <row r="44" spans="1:13" ht="24.75" customHeight="1">
      <c r="A44" s="3"/>
      <c r="B44" s="3"/>
      <c r="C44" s="3"/>
      <c r="D44" s="4"/>
      <c r="E44" s="178" t="s">
        <v>54</v>
      </c>
      <c r="F44" s="4"/>
      <c r="H44" s="4"/>
      <c r="I44" s="4"/>
      <c r="J44" s="4"/>
    </row>
    <row r="45" spans="1:13" s="71" customFormat="1" ht="24.75" customHeight="1">
      <c r="A45" s="173"/>
      <c r="B45" s="173"/>
      <c r="C45" s="173"/>
      <c r="E45" s="177" t="s">
        <v>53</v>
      </c>
      <c r="G45" s="45"/>
      <c r="H45" s="246" t="s">
        <v>52</v>
      </c>
      <c r="I45" s="246"/>
      <c r="J45" s="246"/>
      <c r="L45" s="174"/>
      <c r="M45" s="175"/>
    </row>
    <row r="46" spans="1:13" s="71" customFormat="1" ht="24.75" customHeight="1">
      <c r="A46" s="173"/>
      <c r="B46" s="173"/>
      <c r="C46" s="173"/>
      <c r="D46" s="247" t="s">
        <v>82</v>
      </c>
      <c r="E46" s="247"/>
      <c r="F46" s="247"/>
      <c r="G46" s="45"/>
      <c r="H46" s="247" t="s">
        <v>82</v>
      </c>
      <c r="I46" s="247"/>
      <c r="J46" s="247"/>
      <c r="L46" s="174"/>
      <c r="M46" s="175"/>
    </row>
    <row r="47" spans="1:13" s="71" customFormat="1" ht="24.75" customHeight="1">
      <c r="A47" s="173"/>
      <c r="B47" s="173"/>
      <c r="C47" s="173"/>
      <c r="D47" s="247" t="s">
        <v>81</v>
      </c>
      <c r="E47" s="247"/>
      <c r="F47" s="247"/>
      <c r="G47" s="45"/>
      <c r="H47" s="247" t="s">
        <v>81</v>
      </c>
      <c r="I47" s="247"/>
      <c r="J47" s="247"/>
      <c r="L47" s="174"/>
      <c r="M47" s="175"/>
    </row>
    <row r="48" spans="1:13" s="5" customFormat="1" ht="22.5" customHeight="1">
      <c r="A48" s="6"/>
      <c r="B48" s="7"/>
      <c r="C48" s="8"/>
      <c r="D48" s="52" t="s">
        <v>144</v>
      </c>
      <c r="E48" s="33"/>
      <c r="F48" s="52" t="s">
        <v>136</v>
      </c>
      <c r="H48" s="52" t="s">
        <v>144</v>
      </c>
      <c r="I48" s="33"/>
      <c r="J48" s="52" t="s">
        <v>136</v>
      </c>
      <c r="L48" s="95"/>
      <c r="M48" s="100"/>
    </row>
    <row r="49" spans="1:13" ht="22.5" customHeight="1">
      <c r="B49" s="10"/>
      <c r="C49" s="8"/>
      <c r="D49" s="243" t="s">
        <v>32</v>
      </c>
      <c r="E49" s="243"/>
      <c r="F49" s="243"/>
      <c r="G49" s="243"/>
      <c r="H49" s="243"/>
      <c r="I49" s="243"/>
      <c r="J49" s="243"/>
    </row>
    <row r="50" spans="1:13" ht="21.75">
      <c r="A50" s="11" t="s">
        <v>6</v>
      </c>
      <c r="B50" s="4"/>
      <c r="D50" s="21"/>
      <c r="F50" s="21"/>
      <c r="H50" s="21"/>
      <c r="I50" s="21"/>
      <c r="J50" s="21"/>
    </row>
    <row r="51" spans="1:13" ht="21.75">
      <c r="A51" s="51" t="s">
        <v>157</v>
      </c>
      <c r="B51" s="4"/>
      <c r="D51" s="122">
        <v>1110000000</v>
      </c>
      <c r="E51" s="132"/>
      <c r="F51" s="122">
        <v>560000000</v>
      </c>
      <c r="G51" s="132"/>
      <c r="H51" s="122">
        <v>1110000000</v>
      </c>
      <c r="I51" s="92"/>
      <c r="J51" s="122">
        <v>560000000</v>
      </c>
      <c r="M51" s="167"/>
    </row>
    <row r="52" spans="1:13" ht="21.75">
      <c r="A52" s="51" t="s">
        <v>176</v>
      </c>
      <c r="B52" s="4"/>
      <c r="D52" s="122">
        <v>-1270190922</v>
      </c>
      <c r="E52" s="132"/>
      <c r="F52" s="122">
        <v>-800056777</v>
      </c>
      <c r="G52" s="132"/>
      <c r="H52" s="122">
        <v>-1270190922</v>
      </c>
      <c r="I52" s="92"/>
      <c r="J52" s="122">
        <v>-800056777</v>
      </c>
      <c r="M52" s="167"/>
    </row>
    <row r="53" spans="1:13" ht="21.75">
      <c r="A53" s="51" t="s">
        <v>156</v>
      </c>
      <c r="B53" s="4"/>
      <c r="D53" s="122">
        <v>20000000</v>
      </c>
      <c r="E53" s="132"/>
      <c r="F53" s="154">
        <v>0</v>
      </c>
      <c r="G53" s="132"/>
      <c r="H53" s="122">
        <v>20000000</v>
      </c>
      <c r="I53" s="92"/>
      <c r="J53" s="122">
        <v>0</v>
      </c>
      <c r="M53" s="167"/>
    </row>
    <row r="54" spans="1:13" ht="21.75">
      <c r="A54" s="51" t="s">
        <v>175</v>
      </c>
      <c r="B54" s="4"/>
      <c r="D54" s="122">
        <v>1000000</v>
      </c>
      <c r="E54" s="132"/>
      <c r="F54" s="122">
        <v>2384579</v>
      </c>
      <c r="G54" s="132"/>
      <c r="H54" s="122">
        <v>1000000</v>
      </c>
      <c r="I54" s="92"/>
      <c r="J54" s="122">
        <v>2384579</v>
      </c>
      <c r="M54" s="167"/>
    </row>
    <row r="55" spans="1:13" ht="21.75">
      <c r="A55" s="51" t="s">
        <v>177</v>
      </c>
      <c r="B55" s="4"/>
      <c r="D55" s="122">
        <v>-88958352</v>
      </c>
      <c r="E55" s="132"/>
      <c r="F55" s="122">
        <v>-75586998</v>
      </c>
      <c r="G55" s="132"/>
      <c r="H55" s="122">
        <v>-88958352</v>
      </c>
      <c r="I55" s="85"/>
      <c r="J55" s="122">
        <v>-75586998</v>
      </c>
      <c r="M55" s="167"/>
    </row>
    <row r="56" spans="1:13" ht="21.75">
      <c r="A56" s="51" t="s">
        <v>93</v>
      </c>
      <c r="B56" s="4"/>
      <c r="D56" s="154">
        <v>0</v>
      </c>
      <c r="E56" s="132"/>
      <c r="F56" s="122">
        <v>-115567</v>
      </c>
      <c r="G56" s="132"/>
      <c r="H56" s="122">
        <v>0</v>
      </c>
      <c r="I56" s="85"/>
      <c r="J56" s="122">
        <v>-115567</v>
      </c>
      <c r="M56" s="167"/>
    </row>
    <row r="57" spans="1:13" ht="21.75">
      <c r="A57" s="51" t="s">
        <v>119</v>
      </c>
      <c r="B57" s="23"/>
      <c r="D57" s="122">
        <v>2000000</v>
      </c>
      <c r="E57" s="132"/>
      <c r="F57" s="122">
        <v>2000000</v>
      </c>
      <c r="G57" s="132"/>
      <c r="H57" s="122">
        <v>2000000</v>
      </c>
      <c r="I57" s="157" t="s">
        <v>102</v>
      </c>
      <c r="J57" s="122">
        <v>2000000</v>
      </c>
      <c r="M57" s="167"/>
    </row>
    <row r="58" spans="1:13" ht="21.75">
      <c r="A58" s="51" t="s">
        <v>90</v>
      </c>
      <c r="B58" s="4"/>
      <c r="D58" s="122">
        <v>1764855</v>
      </c>
      <c r="E58" s="122"/>
      <c r="F58" s="122">
        <v>1201617</v>
      </c>
      <c r="G58" s="122"/>
      <c r="H58" s="122">
        <v>1764855</v>
      </c>
      <c r="I58" s="92"/>
      <c r="J58" s="122">
        <v>1201617</v>
      </c>
      <c r="M58" s="167"/>
    </row>
    <row r="59" spans="1:13" ht="21.75">
      <c r="A59" s="51" t="s">
        <v>39</v>
      </c>
      <c r="B59" s="4"/>
      <c r="D59" s="91">
        <v>15340099</v>
      </c>
      <c r="E59" s="132"/>
      <c r="F59" s="122">
        <v>9740156</v>
      </c>
      <c r="G59" s="132"/>
      <c r="H59" s="122">
        <v>15340099</v>
      </c>
      <c r="I59" s="122"/>
      <c r="J59" s="122">
        <v>9740156</v>
      </c>
      <c r="M59" s="167"/>
    </row>
    <row r="60" spans="1:13" s="15" customFormat="1" ht="21.75">
      <c r="A60" s="1" t="s">
        <v>107</v>
      </c>
      <c r="D60" s="158">
        <f>SUM(D51:D59)</f>
        <v>-209044320</v>
      </c>
      <c r="E60" s="140"/>
      <c r="F60" s="158">
        <f>SUM(F51:F59)</f>
        <v>-300432990</v>
      </c>
      <c r="G60" s="140"/>
      <c r="H60" s="158">
        <f>SUM(H51:H59)</f>
        <v>-209044320</v>
      </c>
      <c r="I60" s="159"/>
      <c r="J60" s="158">
        <f>SUM(J51:J59)</f>
        <v>-300432990</v>
      </c>
      <c r="L60" s="98"/>
      <c r="M60" s="102"/>
    </row>
    <row r="61" spans="1:13" ht="21.75">
      <c r="A61" s="1"/>
      <c r="B61" s="4"/>
      <c r="D61" s="160"/>
      <c r="E61" s="132"/>
      <c r="F61" s="160"/>
      <c r="G61" s="132"/>
      <c r="H61" s="160"/>
      <c r="I61" s="85"/>
      <c r="J61" s="160"/>
    </row>
    <row r="62" spans="1:13" ht="21.75">
      <c r="A62" s="11" t="s">
        <v>7</v>
      </c>
      <c r="B62" s="4"/>
      <c r="D62" s="131"/>
      <c r="E62" s="132"/>
      <c r="F62" s="131"/>
      <c r="G62" s="132"/>
      <c r="H62" s="131"/>
      <c r="I62" s="131"/>
      <c r="J62" s="131"/>
    </row>
    <row r="63" spans="1:13" ht="21.75">
      <c r="A63" s="51" t="s">
        <v>120</v>
      </c>
      <c r="B63" s="23"/>
      <c r="D63" s="122">
        <v>-619200000</v>
      </c>
      <c r="E63" s="122"/>
      <c r="F63" s="122">
        <v>-594000000</v>
      </c>
      <c r="G63" s="122"/>
      <c r="H63" s="122">
        <v>-619200000</v>
      </c>
      <c r="I63" s="92"/>
      <c r="J63" s="122">
        <v>-594000000</v>
      </c>
    </row>
    <row r="64" spans="1:13" ht="21.75">
      <c r="A64" s="51" t="s">
        <v>158</v>
      </c>
      <c r="B64" s="23"/>
      <c r="D64" s="91">
        <v>57000</v>
      </c>
      <c r="E64" s="132"/>
      <c r="F64" s="91">
        <v>0</v>
      </c>
      <c r="G64" s="132"/>
      <c r="H64" s="91">
        <v>57000</v>
      </c>
      <c r="I64" s="131"/>
      <c r="J64" s="91">
        <v>0</v>
      </c>
    </row>
    <row r="65" spans="1:13" s="15" customFormat="1" ht="21.75">
      <c r="A65" s="1" t="s">
        <v>94</v>
      </c>
      <c r="D65" s="118">
        <f>SUM(D63:D64)</f>
        <v>-619143000</v>
      </c>
      <c r="E65" s="140"/>
      <c r="F65" s="118">
        <f>SUM(F63:F64)</f>
        <v>-594000000</v>
      </c>
      <c r="G65" s="140"/>
      <c r="H65" s="118">
        <f>SUM(H63:H64)</f>
        <v>-619143000</v>
      </c>
      <c r="I65" s="116"/>
      <c r="J65" s="118">
        <f>SUM(J63:J64)</f>
        <v>-594000000</v>
      </c>
      <c r="L65" s="98"/>
      <c r="M65" s="102"/>
    </row>
    <row r="66" spans="1:13" ht="21.75">
      <c r="A66" s="1"/>
      <c r="B66" s="4"/>
      <c r="D66" s="122"/>
      <c r="E66" s="132"/>
      <c r="F66" s="122"/>
      <c r="G66" s="132"/>
      <c r="H66" s="122"/>
      <c r="I66" s="122"/>
      <c r="J66" s="122"/>
    </row>
    <row r="67" spans="1:13" ht="21.75">
      <c r="A67" s="1" t="s">
        <v>140</v>
      </c>
      <c r="B67" s="4"/>
      <c r="D67" s="111">
        <f>SUM(D65,D60,D40)</f>
        <v>-10881065</v>
      </c>
      <c r="E67" s="140"/>
      <c r="F67" s="111">
        <f>SUM(F65,F60,F40)</f>
        <v>53374771</v>
      </c>
      <c r="G67" s="140"/>
      <c r="H67" s="111">
        <f>SUM(H65,H60,H40)</f>
        <v>-10881065</v>
      </c>
      <c r="I67" s="111"/>
      <c r="J67" s="111">
        <f>SUM(J65,J60,J40)</f>
        <v>53374771</v>
      </c>
    </row>
    <row r="68" spans="1:13" ht="21.75">
      <c r="A68" s="9" t="s">
        <v>116</v>
      </c>
      <c r="B68" s="23"/>
      <c r="D68" s="112">
        <f>BS!E10</f>
        <v>636750399</v>
      </c>
      <c r="E68" s="132"/>
      <c r="F68" s="112">
        <v>583375628</v>
      </c>
      <c r="G68" s="132"/>
      <c r="H68" s="131">
        <f>BS!I10</f>
        <v>636750399</v>
      </c>
      <c r="I68" s="131"/>
      <c r="J68" s="131">
        <v>583375628</v>
      </c>
    </row>
    <row r="69" spans="1:13" thickBot="1">
      <c r="A69" s="24" t="s">
        <v>117</v>
      </c>
      <c r="B69" s="23"/>
      <c r="D69" s="161">
        <f>SUM(D67:D68)</f>
        <v>625869334</v>
      </c>
      <c r="E69" s="132"/>
      <c r="F69" s="161">
        <f>SUM(F67:F68)</f>
        <v>636750399</v>
      </c>
      <c r="G69" s="132"/>
      <c r="H69" s="161">
        <f>+H68+H67</f>
        <v>625869334</v>
      </c>
      <c r="I69" s="111"/>
      <c r="J69" s="161">
        <f>+J68+J67</f>
        <v>636750399</v>
      </c>
      <c r="L69" s="96"/>
      <c r="M69" s="103"/>
    </row>
    <row r="70" spans="1:13" thickTop="1">
      <c r="A70" s="24"/>
      <c r="B70" s="23"/>
      <c r="D70" s="116"/>
      <c r="E70" s="132"/>
      <c r="F70" s="116"/>
      <c r="G70" s="132"/>
      <c r="H70" s="116"/>
      <c r="I70" s="111"/>
      <c r="J70" s="116"/>
    </row>
    <row r="71" spans="1:13" ht="21.75">
      <c r="A71" s="47" t="s">
        <v>63</v>
      </c>
      <c r="B71" s="23"/>
      <c r="C71" s="48"/>
      <c r="D71" s="162"/>
      <c r="E71" s="163"/>
      <c r="F71" s="162"/>
      <c r="G71" s="163"/>
      <c r="H71" s="162"/>
      <c r="I71" s="111"/>
      <c r="J71" s="162"/>
    </row>
    <row r="72" spans="1:13" ht="21.75">
      <c r="A72" s="67" t="s">
        <v>164</v>
      </c>
      <c r="B72" s="23"/>
      <c r="C72" s="49"/>
      <c r="D72" s="164">
        <v>89335837</v>
      </c>
      <c r="E72" s="132"/>
      <c r="F72" s="164">
        <v>76022678</v>
      </c>
      <c r="G72" s="132"/>
      <c r="H72" s="164">
        <v>89335837</v>
      </c>
      <c r="I72" s="132"/>
      <c r="J72" s="164">
        <v>76022678</v>
      </c>
      <c r="M72" s="167"/>
    </row>
    <row r="73" spans="1:13" ht="25.5" customHeight="1">
      <c r="A73" s="66" t="s">
        <v>165</v>
      </c>
      <c r="B73" s="23"/>
      <c r="C73" s="49"/>
      <c r="D73" s="164">
        <v>474086</v>
      </c>
      <c r="E73" s="132"/>
      <c r="F73" s="141">
        <v>38407</v>
      </c>
      <c r="G73" s="132"/>
      <c r="H73" s="141">
        <v>474086</v>
      </c>
      <c r="I73" s="132"/>
      <c r="J73" s="141">
        <v>38407</v>
      </c>
      <c r="M73" s="167"/>
    </row>
    <row r="74" spans="1:13" ht="25.5" customHeight="1">
      <c r="A74" s="66" t="s">
        <v>166</v>
      </c>
      <c r="B74" s="23"/>
      <c r="C74" s="49"/>
      <c r="D74" s="164">
        <v>-851571</v>
      </c>
      <c r="E74" s="132"/>
      <c r="F74" s="141">
        <v>-474087</v>
      </c>
      <c r="G74" s="132"/>
      <c r="H74" s="141">
        <v>-851571</v>
      </c>
      <c r="I74" s="132"/>
      <c r="J74" s="141">
        <v>-474087</v>
      </c>
      <c r="M74" s="167"/>
    </row>
    <row r="75" spans="1:13" thickBot="1">
      <c r="A75" s="50"/>
      <c r="B75" s="23"/>
      <c r="C75" s="49"/>
      <c r="D75" s="144">
        <f>SUM(D72:D74)</f>
        <v>88958352</v>
      </c>
      <c r="E75" s="132"/>
      <c r="F75" s="144">
        <f>SUM(F72:F74)</f>
        <v>75586998</v>
      </c>
      <c r="G75" s="132"/>
      <c r="H75" s="144">
        <f>SUM(H72:H74)</f>
        <v>88958352</v>
      </c>
      <c r="I75" s="132"/>
      <c r="J75" s="144">
        <f>SUM(J72:J74)</f>
        <v>75586998</v>
      </c>
    </row>
    <row r="76" spans="1:13" thickTop="1">
      <c r="A76" s="50"/>
      <c r="B76" s="23"/>
      <c r="C76" s="49"/>
      <c r="D76" s="18"/>
      <c r="E76" s="49"/>
      <c r="F76" s="18"/>
      <c r="G76" s="16"/>
      <c r="H76" s="18"/>
      <c r="I76" s="16"/>
      <c r="J76" s="18"/>
    </row>
    <row r="77" spans="1:13" ht="22.5" customHeight="1">
      <c r="A77" s="11"/>
      <c r="D77" s="12"/>
      <c r="F77" s="12"/>
      <c r="H77" s="12"/>
      <c r="I77" s="12"/>
      <c r="J77" s="12"/>
    </row>
    <row r="78" spans="1:13" ht="22.5" customHeight="1">
      <c r="I78" s="12"/>
    </row>
    <row r="79" spans="1:13" ht="22.5" customHeight="1">
      <c r="B79" s="14"/>
      <c r="C79" s="14"/>
      <c r="D79" s="14"/>
      <c r="E79" s="14"/>
      <c r="F79" s="14"/>
      <c r="G79" s="14"/>
      <c r="H79" s="14"/>
      <c r="I79" s="14"/>
      <c r="J79" s="14"/>
    </row>
    <row r="80" spans="1:13" ht="22.5" customHeight="1">
      <c r="B80" s="26"/>
      <c r="C80" s="27"/>
      <c r="D80" s="28"/>
      <c r="E80" s="27"/>
      <c r="F80" s="28"/>
      <c r="G80" s="27"/>
      <c r="H80" s="28"/>
      <c r="I80" s="27"/>
      <c r="J80" s="28"/>
    </row>
    <row r="81" spans="1:10" ht="22.5" customHeight="1">
      <c r="B81" s="28"/>
      <c r="C81" s="27"/>
      <c r="D81" s="28"/>
      <c r="E81" s="27"/>
      <c r="F81" s="28"/>
      <c r="G81" s="27"/>
      <c r="H81" s="28"/>
      <c r="I81" s="27"/>
      <c r="J81" s="28"/>
    </row>
    <row r="82" spans="1:10" ht="22.5" customHeight="1">
      <c r="B82" s="14"/>
      <c r="C82" s="14"/>
      <c r="D82" s="14"/>
      <c r="E82" s="14"/>
      <c r="F82" s="14"/>
      <c r="G82" s="14"/>
      <c r="H82" s="14"/>
      <c r="I82" s="14"/>
      <c r="J82" s="14"/>
    </row>
    <row r="83" spans="1:10" ht="22.5" customHeight="1">
      <c r="A83" s="4"/>
      <c r="B83" s="26"/>
      <c r="C83" s="27"/>
      <c r="D83" s="28"/>
      <c r="E83" s="27"/>
      <c r="F83" s="28"/>
      <c r="G83" s="27"/>
      <c r="H83" s="28"/>
      <c r="I83" s="27"/>
      <c r="J83" s="28"/>
    </row>
    <row r="84" spans="1:10" ht="22.5" customHeight="1">
      <c r="A84" s="4"/>
      <c r="B84" s="28"/>
      <c r="C84" s="27"/>
      <c r="D84" s="28"/>
      <c r="E84" s="27"/>
      <c r="F84" s="28"/>
      <c r="G84" s="27"/>
      <c r="H84" s="28"/>
      <c r="I84" s="27"/>
      <c r="J84" s="28"/>
    </row>
  </sheetData>
  <mergeCells count="12">
    <mergeCell ref="H45:J45"/>
    <mergeCell ref="H4:J4"/>
    <mergeCell ref="D5:F5"/>
    <mergeCell ref="D6:F6"/>
    <mergeCell ref="H5:J5"/>
    <mergeCell ref="H6:J6"/>
    <mergeCell ref="D8:J8"/>
    <mergeCell ref="D46:F46"/>
    <mergeCell ref="H46:J46"/>
    <mergeCell ref="D47:F47"/>
    <mergeCell ref="H47:J47"/>
    <mergeCell ref="D49:J49"/>
  </mergeCells>
  <phoneticPr fontId="0" type="noConversion"/>
  <printOptions horizontalCentered="1"/>
  <pageMargins left="0.7" right="0.7" top="0.48" bottom="0.5" header="0.5" footer="0.5"/>
  <pageSetup paperSize="9" scale="76" firstPageNumber="13" orientation="portrait" useFirstPageNumber="1" r:id="rId1"/>
  <headerFooter alignWithMargins="0">
    <oddFooter>&amp;Lหมายเหตุประกอบงบการเงินเป็นส่วนหนึ่งของงบการเงินนี้&amp;C&amp;P</oddFooter>
  </headerFooter>
  <rowBreaks count="1" manualBreakCount="1">
    <brk id="41" max="9" man="1"/>
  </rowBreaks>
  <ignoredErrors>
    <ignoredError sqref="D3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04223E-83DB-4DD6-B814-4BF15027A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FB3C2B-128A-4007-A5B8-3F53302DCF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</vt:lpstr>
      <vt:lpstr>PL</vt:lpstr>
      <vt:lpstr>Shareholder-equity66</vt:lpstr>
      <vt:lpstr>Shareholder-equity67</vt:lpstr>
      <vt:lpstr>Shareholder66</vt:lpstr>
      <vt:lpstr>Shareholder67</vt:lpstr>
      <vt:lpstr>Cashflow</vt:lpstr>
      <vt:lpstr>BS!Print_Area</vt:lpstr>
      <vt:lpstr>Cashflow!Print_Area</vt:lpstr>
      <vt:lpstr>PL!Print_Area</vt:lpstr>
      <vt:lpstr>Shareholder66!Print_Area</vt:lpstr>
      <vt:lpstr>Shareholder67!Print_Area</vt:lpstr>
      <vt:lpstr>'Shareholder-equity66'!Print_Area</vt:lpstr>
      <vt:lpstr>'Shareholder-equity67'!Print_Area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wanpen</cp:lastModifiedBy>
  <cp:lastPrinted>2025-02-14T09:34:56Z</cp:lastPrinted>
  <dcterms:created xsi:type="dcterms:W3CDTF">1998-07-15T07:18:25Z</dcterms:created>
  <dcterms:modified xsi:type="dcterms:W3CDTF">2025-02-26T01:07:42Z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