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ate1904="1" defaultThemeVersion="124226"/>
  <bookViews>
    <workbookView xWindow="-120" yWindow="-120" windowWidth="20730" windowHeight="11160" tabRatio="752" firstSheet="1" activeTab="1"/>
  </bookViews>
  <sheets>
    <sheet name="Recovered_Sheet1" sheetId="1" state="veryHidden" r:id="rId1"/>
    <sheet name="BS-3-4" sheetId="17" r:id="rId2"/>
    <sheet name="PL5" sheetId="10" r:id="rId3"/>
    <sheet name="PL6" sheetId="20" r:id="rId4"/>
    <sheet name="SH7" sheetId="23" r:id="rId5"/>
    <sheet name="SH8" sheetId="12" r:id="rId6"/>
    <sheet name="SH9" sheetId="24" r:id="rId7"/>
    <sheet name="SH10 " sheetId="13" r:id="rId8"/>
    <sheet name="Cashflow-11-12" sheetId="15" r:id="rId9"/>
  </sheets>
  <definedNames>
    <definedName name="_xlnm.Print_Area" localSheetId="1">'BS-3-4'!$A$1:$I$73</definedName>
    <definedName name="_xlnm.Print_Area" localSheetId="8">'Cashflow-11-12'!$A$1:$I$74</definedName>
    <definedName name="_xlnm.Print_Area" localSheetId="2">'PL5'!$A$1:$I$29</definedName>
    <definedName name="_xlnm.Print_Area" localSheetId="3">'PL6'!$A$1:$I$29</definedName>
    <definedName name="_xlnm.Print_Area" localSheetId="7">'SH10 '!$A$1:$K$22</definedName>
    <definedName name="_xlnm.Print_Area" localSheetId="4">'SH7'!$A$1:$K$22</definedName>
    <definedName name="_xlnm.Print_Area" localSheetId="5">'SH8'!$A$1:$K$22</definedName>
    <definedName name="_xlnm.Print_Area" localSheetId="6">'SH9'!$A$1:$K$22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24"/>
  <c r="C51" i="15" l="1"/>
  <c r="G21" i="24"/>
  <c r="E21"/>
  <c r="C21"/>
  <c r="I19"/>
  <c r="I15"/>
  <c r="K15" s="1"/>
  <c r="K14"/>
  <c r="K14" i="23"/>
  <c r="G21"/>
  <c r="E21"/>
  <c r="C21"/>
  <c r="K15"/>
  <c r="I15"/>
  <c r="I73" i="15"/>
  <c r="E73"/>
  <c r="I63"/>
  <c r="E63"/>
  <c r="I58"/>
  <c r="E58"/>
  <c r="K10" i="13"/>
  <c r="I21" i="24" l="1"/>
  <c r="K19"/>
  <c r="K21" s="1"/>
  <c r="I19" i="23"/>
  <c r="I21" s="1"/>
  <c r="K19"/>
  <c r="K21" s="1"/>
  <c r="E22" i="20" l="1"/>
  <c r="I19" l="1"/>
  <c r="E19"/>
  <c r="E21" s="1"/>
  <c r="E23" s="1"/>
  <c r="E25" s="1"/>
  <c r="E29" s="1"/>
  <c r="I13"/>
  <c r="E13"/>
  <c r="G19"/>
  <c r="C19"/>
  <c r="G13"/>
  <c r="C13"/>
  <c r="G21" l="1"/>
  <c r="G23" s="1"/>
  <c r="G25" s="1"/>
  <c r="I21"/>
  <c r="I23" s="1"/>
  <c r="I25" s="1"/>
  <c r="I27" s="1"/>
  <c r="C21"/>
  <c r="E27"/>
  <c r="C25" l="1"/>
  <c r="C29" s="1"/>
  <c r="C23"/>
  <c r="C25" i="15"/>
  <c r="C37" s="1"/>
  <c r="C39" s="1"/>
  <c r="G29" i="20"/>
  <c r="G27"/>
  <c r="I29"/>
  <c r="C27" l="1"/>
  <c r="I15" i="13"/>
  <c r="K15"/>
  <c r="K14"/>
  <c r="I15" i="12"/>
  <c r="K14"/>
  <c r="E21"/>
  <c r="K15" l="1"/>
  <c r="G63" i="15"/>
  <c r="C63"/>
  <c r="I70" i="17" l="1"/>
  <c r="E70"/>
  <c r="I54" l="1"/>
  <c r="E54"/>
  <c r="I49"/>
  <c r="I56" s="1"/>
  <c r="I72" s="1"/>
  <c r="E49"/>
  <c r="E56" s="1"/>
  <c r="I32"/>
  <c r="E32"/>
  <c r="I20"/>
  <c r="E20"/>
  <c r="I25" i="15"/>
  <c r="I37" s="1"/>
  <c r="I39" s="1"/>
  <c r="E25"/>
  <c r="I19" i="10"/>
  <c r="I13"/>
  <c r="E19"/>
  <c r="E13"/>
  <c r="E37" i="15" l="1"/>
  <c r="E39" s="1"/>
  <c r="E65" s="1"/>
  <c r="E67" s="1"/>
  <c r="I65"/>
  <c r="I67" s="1"/>
  <c r="E21" i="10"/>
  <c r="E23" s="1"/>
  <c r="E25" s="1"/>
  <c r="E72" i="17"/>
  <c r="I34"/>
  <c r="E34"/>
  <c r="I21" i="10"/>
  <c r="I23" s="1"/>
  <c r="I25" s="1"/>
  <c r="I29" l="1"/>
  <c r="I27"/>
  <c r="E29"/>
  <c r="E27"/>
  <c r="G54" i="17" l="1"/>
  <c r="C54"/>
  <c r="G49"/>
  <c r="C49"/>
  <c r="G32"/>
  <c r="C32"/>
  <c r="G20"/>
  <c r="C20"/>
  <c r="G21" i="13"/>
  <c r="E21"/>
  <c r="G21" i="12"/>
  <c r="C21" l="1"/>
  <c r="G56" i="17"/>
  <c r="C56"/>
  <c r="G34"/>
  <c r="C34"/>
  <c r="K10" i="12" l="1"/>
  <c r="C21" i="13"/>
  <c r="C19" i="10" l="1"/>
  <c r="G19" l="1"/>
  <c r="G13"/>
  <c r="C13"/>
  <c r="C25" l="1"/>
  <c r="C27" s="1"/>
  <c r="C21"/>
  <c r="C23" s="1"/>
  <c r="I19" i="12"/>
  <c r="I21" s="1"/>
  <c r="G21" i="10"/>
  <c r="G23" s="1"/>
  <c r="C70" i="17" l="1"/>
  <c r="K18" i="12"/>
  <c r="K19" s="1"/>
  <c r="K21" s="1"/>
  <c r="G25" i="10"/>
  <c r="C72" i="17" l="1"/>
  <c r="G29" i="10"/>
  <c r="G27"/>
  <c r="G25" i="15"/>
  <c r="G37" s="1"/>
  <c r="G39" s="1"/>
  <c r="C29" i="10"/>
  <c r="K18" i="13" l="1"/>
  <c r="K19" s="1"/>
  <c r="K21" s="1"/>
  <c r="I19"/>
  <c r="I21" s="1"/>
  <c r="G70" i="17" l="1"/>
  <c r="G72" s="1"/>
  <c r="G73" i="15" l="1"/>
  <c r="C73"/>
  <c r="C58" l="1"/>
  <c r="C65" l="1"/>
  <c r="C67" s="1"/>
  <c r="G58"/>
  <c r="G65" s="1"/>
  <c r="G67" s="1"/>
</calcChain>
</file>

<file path=xl/sharedStrings.xml><?xml version="1.0" encoding="utf-8"?>
<sst xmlns="http://schemas.openxmlformats.org/spreadsheetml/2006/main" count="364" uniqueCount="159">
  <si>
    <t>บริษัท ไทยเทพรส จำกัด (มหาชน)</t>
  </si>
  <si>
    <t>งบแสดงฐานะการเงิน</t>
  </si>
  <si>
    <t>งบการเงินที่แสดงเงินลงทุน</t>
  </si>
  <si>
    <t>ตามวิธีส่วนได้เสีย</t>
  </si>
  <si>
    <t>งบการเงินเฉพาะกิจการ</t>
  </si>
  <si>
    <t>30 กันยายน</t>
  </si>
  <si>
    <t>31 ธันวาคม</t>
  </si>
  <si>
    <t>สินทรัพย์</t>
  </si>
  <si>
    <t>หมายเหตุ</t>
  </si>
  <si>
    <t>2566</t>
  </si>
  <si>
    <t>2565</t>
  </si>
  <si>
    <t>(ไม่ได้ตรวจสอบ)</t>
  </si>
  <si>
    <t>(พันบาท)</t>
  </si>
  <si>
    <t>สินทรัพย์หมุนเวียน</t>
  </si>
  <si>
    <t xml:space="preserve">เงินสดและรายการเทียบเท่าเงินสด </t>
  </si>
  <si>
    <t>เงินลงทุนชั่วคราว</t>
  </si>
  <si>
    <t xml:space="preserve">ลูกหนี้การค้า </t>
  </si>
  <si>
    <t>2, 3</t>
  </si>
  <si>
    <t>ลูกหนี้อื่น</t>
  </si>
  <si>
    <t>เงินให้กู้ยืมแก่บริษัทร่วมส่วนที่ครบกำหนด</t>
  </si>
  <si>
    <t xml:space="preserve">      ชำระภายในหนึ่งปี</t>
  </si>
  <si>
    <t>2</t>
  </si>
  <si>
    <t xml:space="preserve">สินค้าคงเหลือ </t>
  </si>
  <si>
    <t>เงินจ่ายล่วงหน้าค่าวัตถุดิบ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</si>
  <si>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</si>
  <si>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</si>
  <si>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</si>
  <si>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เงินฝากที่ติดภาระผูกพัน</t>
  </si>
  <si>
    <t>10</t>
  </si>
  <si>
    <t>เงินลงทุนในบริษัทร่วม</t>
  </si>
  <si>
    <t>4</t>
  </si>
  <si>
    <t>เงินลงทุนระยะยาวอื่น</t>
  </si>
  <si>
    <t>9</t>
  </si>
  <si>
    <t>เงินให้กู้ยืมระยะยาวแก่บริษัทร่วม</t>
  </si>
  <si>
    <t>ที่ดินที่ยังไม่ได้ใช้ดำเนินงาน</t>
  </si>
  <si>
    <t>ที่ดิน อาคาร และอุปกรณ์</t>
  </si>
  <si>
    <t>5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</si>
  <si>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</si>
  <si>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</si>
  <si>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</si>
  <si>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</si>
  <si>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</si>
  <si>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</si>
  <si>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</si>
  <si>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</si>
  <si>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เจ้าหนี้อื่น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</si>
  <si>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</si>
  <si>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</si>
  <si>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</si>
  <si>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</t>
  </si>
  <si>
    <t>ผลประโยชน์พนักงาน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</si>
  <si>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</si>
  <si>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</si>
  <si>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</si>
  <si>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</si>
  <si>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</si>
  <si>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 (หุ้นสามัญจำนวน 600,000,000 หุ้น มูลค่า 1 บาทต่อหุ้น)</t>
  </si>
  <si>
    <t xml:space="preserve">   ทุนที่ออกและชำระแล้ว </t>
  </si>
  <si>
    <t xml:space="preserve">    (หุ้นสามัญจำนวน 360,000,000 หุ้น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</si>
  <si>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</si>
  <si>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</si>
  <si>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>กำไรสะสม</t>
  </si>
  <si>
    <r>
      <t xml:space="preserve">   </t>
    </r>
    <r>
      <rPr>
        <sz val="15"/>
        <rFont val="Angsana New"/>
        <family val="1"/>
      </rPr>
      <t>จัดสรรแล้ว</t>
    </r>
  </si>
  <si>
    <t xml:space="preserve">      ทุนสำรองตามกฎหมาย </t>
  </si>
  <si>
    <t xml:space="preserve">   ยังไม่ได้จัดสรร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</si>
  <si>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</si>
  <si>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</si>
  <si>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</si>
  <si>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สำหรับงวดสามเดือนสิ้นสุด</t>
  </si>
  <si>
    <t>วันที่ 30 กันยายน</t>
  </si>
  <si>
    <t xml:space="preserve">รายได้ </t>
  </si>
  <si>
    <t>รายได้จากการขาย</t>
  </si>
  <si>
    <t>2, 6</t>
  </si>
  <si>
    <t>รายได้อื่น</t>
  </si>
  <si>
    <t>รวมรายได้</t>
  </si>
  <si>
    <t xml:space="preserve">ค่าใช้จ่าย </t>
  </si>
  <si>
    <t xml:space="preserve">ต้นทุนขาย </t>
  </si>
  <si>
    <t>ต้นทุนในการจัดจำหน่าย</t>
  </si>
  <si>
    <t>ค่าใช้จ่ายในการบริหาร</t>
  </si>
  <si>
    <t>รวมค่าใช้จ่าย</t>
  </si>
  <si>
    <t>กำไรจากกิจกรรมดำเนินงาน</t>
  </si>
  <si>
    <t>ส่วนแบ่งกำไรจากเงินลงทุนในบริษัทร่วม</t>
  </si>
  <si>
    <t>กำไรก่อนภาษีเงินได้</t>
  </si>
  <si>
    <t xml:space="preserve">ค่าใช้จ่ายภาษีเงินได้ </t>
  </si>
  <si>
    <t>กำไรสำหรับงวด</t>
  </si>
  <si>
    <t>กำไรขาดทุนเบ็ดเสร็จรวมสำหรับงวด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</si>
  <si>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</si>
  <si>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สำหรับงวดเก้าเดือนสิ้นสุด</t>
  </si>
  <si>
    <t>งบแสดงการเปลี่ยนแปลงส่วนของผู้ถือหุ้น (ไม่ได้ตรวจสอบ)</t>
  </si>
  <si>
    <t xml:space="preserve">    </t>
  </si>
  <si>
    <t>งบการเงินที่แสดงเงินลงทุนตามวิธีส่วนได้เสีย</t>
  </si>
  <si>
    <t>ทุนสำรอง</t>
  </si>
  <si>
    <t>ยังไม่ได้</t>
  </si>
  <si>
    <t>รวมส่วน</t>
  </si>
  <si>
    <t>หุ้นสามัญ</t>
  </si>
  <si>
    <t>ตามกฎหมาย</t>
  </si>
  <si>
    <t>จัดสรร</t>
  </si>
  <si>
    <t>ของผู้ถือหุ้น</t>
  </si>
  <si>
    <t>สำหรับงวดเก้าเดือนสิ้นสุดวันที่ 30 กันยายน 2565</t>
  </si>
  <si>
    <t>ยอดคงเหลือ ณ วันที่ 1 มกราคม 2565</t>
  </si>
  <si>
    <t>รายการกับผู้ถือหุ้นที่บันทึกโดยตรงเข้าส่วนของผู้ถือหุ้น</t>
  </si>
  <si>
    <t xml:space="preserve">    การจัดสรรส่วนทุนให้ผู้ถือหุ้น</t>
  </si>
  <si>
    <t xml:space="preserve">    เงินปันผลให้ผู้ถือหุ้นของบริษัท</t>
  </si>
  <si>
    <t xml:space="preserve">    รวมรายการจัดสรรส่วนทุนให้ผู้ถือหุ้น</t>
  </si>
  <si>
    <t>กำไรขาดทุนเบ็ดเสร็จสำหรับงวด</t>
  </si>
  <si>
    <t xml:space="preserve">     กำไรสำหรับงวด</t>
  </si>
  <si>
    <t>รวมกำไรขาดทุนเบ็ดเสร็จสำหรับงวด</t>
  </si>
  <si>
    <t>ยอดคงเหลือ ณ วันที่ 30 กันยายน 2565</t>
  </si>
  <si>
    <t>ส่วนเกินมูลค่า</t>
  </si>
  <si>
    <t>ที่ออกและชำระแล้ว</t>
  </si>
  <si>
    <t>สำหรับงวดเก้าเดือนสิ้นสุดวันที่ 30 กันยายน 2566</t>
  </si>
  <si>
    <t>ยอดคงเหลือ ณ วันที่ 1 มกราคม 2566</t>
  </si>
  <si>
    <t>8</t>
  </si>
  <si>
    <t>ยอดคงเหลือ ณ วันที่ 30 กันยายน 2566</t>
  </si>
  <si>
    <t>งบกระแสเงินสด (ไม่ได้ตรวจสอบ)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</si>
  <si>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</si>
  <si>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</si>
  <si>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>ภาษีเงินได้</t>
  </si>
  <si>
    <t>ค่าเสื่อมราคาและค่าตัดจำหน่าย</t>
  </si>
  <si>
    <t>กลับรายการผลขาดทุนจากการด้อยค่าด้านเครดิตที่คาดว่าจะเกิดขึ้น</t>
  </si>
  <si>
    <t>กำไรจากอัตราแลกเปลี่ยนที่ยังไม่เกิดขึ้นจริง</t>
  </si>
  <si>
    <t>ส่วนแบ่งกำไรของเงินลงทุนในบริษัทร่วมที่ใช้วิธีส่วนได้เสีย</t>
  </si>
  <si>
    <t>กลับรายการผลขาดทุนจากการด้อยค่าที่ดินที่ยังไม่ใช้ดำเนินงาน</t>
  </si>
  <si>
    <t>ขาดทุนจากการตัดจำหน่ายสินค้าคงเหลือ</t>
  </si>
  <si>
    <t>เงินปันผลรับ</t>
  </si>
  <si>
    <t>ดอกเบี้ยรับ</t>
  </si>
  <si>
    <t>การเปลี่ยนแปลงในสินทรัพย์และหนี้สินดำเนินงาน</t>
  </si>
  <si>
    <t>ลูกหนี้การค้า</t>
  </si>
  <si>
    <t>สินค้าคงเหลือ</t>
  </si>
  <si>
    <t xml:space="preserve">   ผลประโยชน์ของพนักงาน</t>
  </si>
  <si>
    <t xml:space="preserve">เงินสดได้มาจากการกิจกรรมดำเนินงาน </t>
  </si>
  <si>
    <t>ภาษีเงินได้จ่ายออก</t>
  </si>
  <si>
    <t xml:space="preserve">กระแสเงินสดสุทธิได้มาจากกิจกรรมดำเนินงาน </t>
  </si>
  <si>
    <t xml:space="preserve"> </t>
  </si>
  <si>
    <t>กระแสเงินสดจากกิจกรรมลงทุน</t>
  </si>
  <si>
    <t>เงินสดรับจากเงินลงทุนชั่วคราว</t>
  </si>
  <si>
    <t>เงินสดรับจากการขายอุปกรณ์</t>
  </si>
  <si>
    <t>เงินสดจ่ายเพื่อซื้อเครื่องจักรและอุปกรณ์</t>
  </si>
  <si>
    <t>เงินสดจ่ายเพื่อซื้อสินทรัพย์ไม่มีตัวตน</t>
  </si>
  <si>
    <t>เงินสดรับชำระคืนจากเงินให้กู้ยืมแก่บริษัทร่วม</t>
  </si>
  <si>
    <t>รับเงินปันผล</t>
  </si>
  <si>
    <t>รับดอกเบี้ย</t>
  </si>
  <si>
    <t>กระแสเงินสดสุทธิ (ใช้ไปใน) ได้มาจากกิจกรรมลงทุน</t>
  </si>
  <si>
    <t>กระแสเงินสดจากกิจกรรมจัดหาเงิน</t>
  </si>
  <si>
    <t>จ่ายเงินปันผลให้ผู้ถือหุ้นของบริษัท</t>
  </si>
  <si>
    <t>เงินสดจ่ายติดภาระผูกพันตามสัญญาค้ำประกันกับสถาบันการเงิน</t>
  </si>
  <si>
    <t>กระแสเงินสดใช้ไปในกิจกรรมจัดหาเงิน</t>
  </si>
  <si>
    <t>เงินสดและรายการเทียบเท่าเงินสดลดลงสุทธิ</t>
  </si>
  <si>
    <t>เงินสดและรายการเทียบเท่าเงินสด ณ 1 มกราคม</t>
  </si>
  <si>
    <t>ข้อมูลงบกระแสเงินสดเปิดเผยเพิ่มเติม</t>
  </si>
  <si>
    <t>เครื่องจักรและอุปกรณ์ที่เพิ่มขึ้นในระหว่างงวด</t>
  </si>
  <si>
    <r>
      <t>หัก</t>
    </r>
    <r>
      <rPr>
        <sz val="15"/>
        <rFont val="Angsana New"/>
        <family val="1"/>
      </rPr>
      <t xml:space="preserve">   เจ้าหนี้ค่าซื้อเครื่องจักร และอุปกรณ์</t>
    </r>
  </si>
  <si>
    <t xml:space="preserve">      -</t>
  </si>
  <si>
    <t>ขาดทุนจากการปรับมูลค่ายุติธรรมของสินทรัพย์ทางการเงิน</t>
  </si>
  <si>
    <t>กลับรายการจากการปรับมูลค่าสินค้า</t>
  </si>
  <si>
    <t>(กำไร) ขาดทุนจากการจำหน่ายและตัดจำหน่ายอุปกรณ์</t>
  </si>
  <si>
    <t>เงินสดจ่ายเพื่อเงินลงทุนชั่วคราว</t>
  </si>
  <si>
    <t>เงินสดและรายการเทียบเท่าเงินสด ณ 30 กันยายน</t>
  </si>
  <si>
    <r>
      <t>บวก</t>
    </r>
    <r>
      <rPr>
        <sz val="15"/>
        <rFont val="Angsana New"/>
        <family val="1"/>
      </rPr>
      <t xml:space="preserve">  เงินจ่ายชำระหนี้ค่าเครื่องจักรและอุปกรณ์</t>
    </r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</si>
</sst>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#,##0\ ;\(#,##0\)"/>
    <numFmt numFmtId="166" formatCode="#,##0.00\ ;\(#,##0.00\)"/>
    <numFmt numFmtId="167" formatCode="0.0%"/>
    <numFmt numFmtId="168" formatCode="0.00_)"/>
    <numFmt numFmtId="169" formatCode="dd\-mmm\-yy_)"/>
    <numFmt numFmtId="170" formatCode="#,##0.00\ &quot;F&quot;;\-#,##0.00\ &quot;F&quot;"/>
    <numFmt numFmtId="171" formatCode="_(* #,##0_);_(* \(#,##0\);_(* &quot;-&quot;??_);_(@_)"/>
  </numFmts>
  <fonts count="23">
    <font>
      <sz val="15"/>
      <name val="Angsana New"/>
      <family val="1"/>
    </font>
    <font>
      <sz val="10"/>
      <name val="ApFont"/>
    </font>
    <font>
      <sz val="10"/>
      <name val="Arial"/>
      <family val="2"/>
    </font>
    <font>
      <sz val="14"/>
      <name val="AngsanaUPC"/>
      <family val="1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5"/>
      <name val="Angsana New"/>
      <family val="1"/>
    </font>
    <font>
      <b/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1"/>
      <name val="Times New Roman"/>
      <family val="1"/>
    </font>
    <font>
      <b/>
      <i/>
      <sz val="16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  <charset val="222"/>
    </font>
    <font>
      <i/>
      <sz val="16"/>
      <name val="Angsana New"/>
      <family val="1"/>
    </font>
    <font>
      <b/>
      <sz val="12"/>
      <name val="Angsana New"/>
      <family val="1"/>
    </font>
    <font>
      <i/>
      <sz val="12"/>
      <name val="Angsana New"/>
      <family val="1"/>
    </font>
    <font>
      <sz val="12"/>
      <name val="Angsana New"/>
      <family val="1"/>
    </font>
    <font>
      <i/>
      <sz val="15"/>
      <color theme="0"/>
      <name val="Angsana New"/>
      <family val="1"/>
    </font>
    <font>
      <sz val="15"/>
      <color theme="0"/>
      <name val="Angsana New"/>
      <family val="1"/>
    </font>
    <font>
      <b/>
      <sz val="15"/>
      <color theme="0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49" fontId="0" fillId="0" borderId="0"/>
    <xf numFmtId="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3" fillId="0" borderId="0"/>
    <xf numFmtId="169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8" fontId="6" fillId="0" borderId="0"/>
    <xf numFmtId="49" fontId="11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224">
    <xf numFmtId="49" fontId="0" fillId="0" borderId="0" xfId="0"/>
    <xf numFmtId="49" fontId="7" fillId="0" borderId="0" xfId="0" applyFont="1"/>
    <xf numFmtId="49" fontId="8" fillId="0" borderId="0" xfId="0" applyFont="1" applyAlignment="1">
      <alignment horizontal="left"/>
    </xf>
    <xf numFmtId="49" fontId="9" fillId="0" borderId="0" xfId="0" applyFont="1" applyAlignment="1">
      <alignment horizontal="left"/>
    </xf>
    <xf numFmtId="49" fontId="8" fillId="0" borderId="0" xfId="0" applyFont="1"/>
    <xf numFmtId="49" fontId="7" fillId="0" borderId="0" xfId="0" applyFont="1" applyAlignment="1">
      <alignment horizontal="left"/>
    </xf>
    <xf numFmtId="49" fontId="8" fillId="0" borderId="0" xfId="10" applyFont="1" applyAlignment="1">
      <alignment horizontal="left"/>
    </xf>
    <xf numFmtId="165" fontId="7" fillId="0" borderId="0" xfId="1" applyNumberFormat="1" applyFont="1"/>
    <xf numFmtId="165" fontId="9" fillId="0" borderId="0" xfId="0" applyNumberFormat="1" applyFont="1" applyAlignment="1">
      <alignment horizontal="left"/>
    </xf>
    <xf numFmtId="49" fontId="14" fillId="0" borderId="0" xfId="0" applyFont="1"/>
    <xf numFmtId="49" fontId="14" fillId="0" borderId="0" xfId="0" applyFont="1" applyAlignment="1">
      <alignment horizontal="left"/>
    </xf>
    <xf numFmtId="165" fontId="8" fillId="0" borderId="0" xfId="0" applyNumberFormat="1" applyFont="1"/>
    <xf numFmtId="37" fontId="8" fillId="0" borderId="0" xfId="10" applyNumberFormat="1" applyFont="1" applyAlignment="1">
      <alignment horizontal="right"/>
    </xf>
    <xf numFmtId="166" fontId="10" fillId="0" borderId="0" xfId="10" applyNumberFormat="1" applyFont="1" applyAlignment="1">
      <alignment horizontal="left"/>
    </xf>
    <xf numFmtId="49" fontId="10" fillId="0" borderId="0" xfId="10" applyFont="1" applyAlignment="1">
      <alignment horizontal="left"/>
    </xf>
    <xf numFmtId="4" fontId="8" fillId="0" borderId="0" xfId="1" applyFont="1" applyFill="1"/>
    <xf numFmtId="49" fontId="14" fillId="0" borderId="0" xfId="0" quotePrefix="1" applyFont="1" applyAlignment="1">
      <alignment horizontal="left"/>
    </xf>
    <xf numFmtId="166" fontId="8" fillId="0" borderId="0" xfId="1" applyNumberFormat="1" applyFont="1"/>
    <xf numFmtId="4" fontId="9" fillId="0" borderId="0" xfId="1" applyFont="1" applyFill="1" applyAlignment="1">
      <alignment horizontal="left"/>
    </xf>
    <xf numFmtId="4" fontId="7" fillId="0" borderId="0" xfId="1" applyFont="1" applyFill="1" applyBorder="1" applyAlignment="1">
      <alignment horizontal="centerContinuous"/>
    </xf>
    <xf numFmtId="4" fontId="7" fillId="0" borderId="0" xfId="1" applyFont="1" applyFill="1" applyBorder="1" applyAlignment="1">
      <alignment horizontal="center"/>
    </xf>
    <xf numFmtId="4" fontId="7" fillId="0" borderId="0" xfId="1" applyFont="1" applyFill="1" applyBorder="1"/>
    <xf numFmtId="49" fontId="7" fillId="0" borderId="0" xfId="0" applyFont="1" applyAlignment="1">
      <alignment horizontal="center"/>
    </xf>
    <xf numFmtId="4" fontId="7" fillId="0" borderId="0" xfId="1" applyFont="1" applyFill="1"/>
    <xf numFmtId="4" fontId="14" fillId="0" borderId="0" xfId="1" applyFont="1" applyFill="1"/>
    <xf numFmtId="165" fontId="7" fillId="0" borderId="0" xfId="1" applyNumberFormat="1" applyFont="1" applyFill="1"/>
    <xf numFmtId="165" fontId="7" fillId="0" borderId="0" xfId="0" applyNumberFormat="1" applyFont="1"/>
    <xf numFmtId="165" fontId="7" fillId="0" borderId="0" xfId="1" applyNumberFormat="1" applyFont="1" applyFill="1" applyBorder="1"/>
    <xf numFmtId="165" fontId="7" fillId="0" borderId="3" xfId="0" applyNumberFormat="1" applyFont="1" applyBorder="1"/>
    <xf numFmtId="165" fontId="8" fillId="0" borderId="0" xfId="1" applyNumberFormat="1" applyFont="1" applyFill="1"/>
    <xf numFmtId="4" fontId="13" fillId="0" borderId="0" xfId="1" applyFont="1" applyFill="1"/>
    <xf numFmtId="165" fontId="7" fillId="0" borderId="0" xfId="1" applyNumberFormat="1" applyFont="1" applyFill="1" applyAlignment="1">
      <alignment horizontal="right"/>
    </xf>
    <xf numFmtId="165" fontId="8" fillId="0" borderId="0" xfId="1" applyNumberFormat="1" applyFont="1" applyFill="1" applyBorder="1" applyAlignment="1">
      <alignment horizontal="right"/>
    </xf>
    <xf numFmtId="165" fontId="8" fillId="0" borderId="0" xfId="1" applyNumberFormat="1" applyFont="1" applyFill="1" applyBorder="1"/>
    <xf numFmtId="4" fontId="8" fillId="0" borderId="0" xfId="1" quotePrefix="1" applyFont="1" applyFill="1" applyAlignment="1">
      <alignment horizontal="left"/>
    </xf>
    <xf numFmtId="165" fontId="8" fillId="0" borderId="4" xfId="1" applyNumberFormat="1" applyFont="1" applyFill="1" applyBorder="1"/>
    <xf numFmtId="165" fontId="8" fillId="0" borderId="5" xfId="1" applyNumberFormat="1" applyFont="1" applyFill="1" applyBorder="1" applyAlignment="1"/>
    <xf numFmtId="165" fontId="8" fillId="0" borderId="5" xfId="0" applyNumberFormat="1" applyFont="1" applyBorder="1"/>
    <xf numFmtId="165" fontId="8" fillId="0" borderId="4" xfId="0" applyNumberFormat="1" applyFont="1" applyBorder="1"/>
    <xf numFmtId="166" fontId="8" fillId="0" borderId="6" xfId="1" applyNumberFormat="1" applyFont="1" applyFill="1" applyBorder="1"/>
    <xf numFmtId="49" fontId="13" fillId="0" borderId="0" xfId="1" applyNumberFormat="1" applyFont="1" applyFill="1" applyBorder="1" applyAlignment="1">
      <alignment horizontal="center"/>
    </xf>
    <xf numFmtId="49" fontId="12" fillId="0" borderId="0" xfId="0" applyFont="1" applyAlignment="1">
      <alignment horizontal="left"/>
    </xf>
    <xf numFmtId="49" fontId="13" fillId="0" borderId="0" xfId="0" applyFont="1" applyAlignment="1">
      <alignment horizontal="center"/>
    </xf>
    <xf numFmtId="49" fontId="13" fillId="0" borderId="0" xfId="0" applyFont="1"/>
    <xf numFmtId="165" fontId="13" fillId="0" borderId="0" xfId="0" applyNumberFormat="1" applyFont="1"/>
    <xf numFmtId="165" fontId="13" fillId="0" borderId="0" xfId="0" applyNumberFormat="1" applyFont="1" applyAlignment="1">
      <alignment horizontal="center"/>
    </xf>
    <xf numFmtId="165" fontId="14" fillId="0" borderId="0" xfId="0" applyNumberFormat="1" applyFont="1" applyAlignment="1">
      <alignment horizontal="center"/>
    </xf>
    <xf numFmtId="165" fontId="14" fillId="0" borderId="0" xfId="1" applyNumberFormat="1" applyFont="1" applyFill="1" applyBorder="1" applyAlignment="1">
      <alignment horizontal="center"/>
    </xf>
    <xf numFmtId="165" fontId="13" fillId="0" borderId="0" xfId="1" applyNumberFormat="1" applyFont="1" applyFill="1" applyBorder="1" applyAlignment="1">
      <alignment horizontal="center"/>
    </xf>
    <xf numFmtId="49" fontId="7" fillId="0" borderId="0" xfId="10" applyFont="1" applyAlignment="1">
      <alignment horizontal="centerContinuous"/>
    </xf>
    <xf numFmtId="49" fontId="7" fillId="0" borderId="0" xfId="10" applyFont="1"/>
    <xf numFmtId="166" fontId="7" fillId="0" borderId="0" xfId="10" applyNumberFormat="1" applyFont="1" applyAlignment="1">
      <alignment horizontal="center"/>
    </xf>
    <xf numFmtId="4" fontId="7" fillId="0" borderId="0" xfId="1" applyFont="1" applyBorder="1" applyAlignment="1">
      <alignment horizontal="center"/>
    </xf>
    <xf numFmtId="49" fontId="7" fillId="0" borderId="0" xfId="0" applyFont="1" applyAlignment="1">
      <alignment horizontal="center" wrapText="1"/>
    </xf>
    <xf numFmtId="37" fontId="7" fillId="0" borderId="0" xfId="10" applyNumberFormat="1" applyFont="1" applyAlignment="1">
      <alignment horizontal="center"/>
    </xf>
    <xf numFmtId="166" fontId="7" fillId="0" borderId="0" xfId="10" applyNumberFormat="1" applyFont="1"/>
    <xf numFmtId="49" fontId="8" fillId="0" borderId="0" xfId="0" applyFont="1" applyAlignment="1">
      <alignment horizontal="center"/>
    </xf>
    <xf numFmtId="37" fontId="8" fillId="0" borderId="0" xfId="10" applyNumberFormat="1" applyFont="1"/>
    <xf numFmtId="165" fontId="15" fillId="0" borderId="0" xfId="0" applyNumberFormat="1" applyFont="1"/>
    <xf numFmtId="49" fontId="13" fillId="0" borderId="0" xfId="0" applyFont="1" applyAlignment="1">
      <alignment horizontal="left"/>
    </xf>
    <xf numFmtId="166" fontId="7" fillId="0" borderId="0" xfId="0" applyNumberFormat="1" applyFont="1"/>
    <xf numFmtId="49" fontId="15" fillId="0" borderId="0" xfId="0" applyFont="1" applyAlignment="1">
      <alignment horizontal="left"/>
    </xf>
    <xf numFmtId="37" fontId="7" fillId="0" borderId="0" xfId="10" applyNumberFormat="1" applyFont="1" applyAlignment="1">
      <alignment horizontal="right"/>
    </xf>
    <xf numFmtId="165" fontId="0" fillId="0" borderId="0" xfId="1" applyNumberFormat="1" applyFont="1" applyFill="1"/>
    <xf numFmtId="49" fontId="0" fillId="0" borderId="0" xfId="0" applyAlignment="1">
      <alignment horizontal="left"/>
    </xf>
    <xf numFmtId="165" fontId="0" fillId="0" borderId="3" xfId="0" applyNumberFormat="1" applyBorder="1"/>
    <xf numFmtId="4" fontId="0" fillId="0" borderId="0" xfId="1" applyFont="1" applyFill="1"/>
    <xf numFmtId="165" fontId="0" fillId="0" borderId="0" xfId="0" applyNumberFormat="1"/>
    <xf numFmtId="49" fontId="0" fillId="0" borderId="0" xfId="1" applyNumberFormat="1" applyFont="1" applyFill="1" applyBorder="1" applyAlignment="1">
      <alignment horizontal="center"/>
    </xf>
    <xf numFmtId="37" fontId="8" fillId="0" borderId="6" xfId="10" applyNumberFormat="1" applyFont="1" applyBorder="1" applyAlignment="1">
      <alignment horizontal="right"/>
    </xf>
    <xf numFmtId="4" fontId="0" fillId="0" borderId="0" xfId="1" applyFont="1" applyFill="1" applyAlignment="1">
      <alignment horizontal="left"/>
    </xf>
    <xf numFmtId="165" fontId="7" fillId="0" borderId="0" xfId="1" applyNumberFormat="1" applyFont="1" applyBorder="1"/>
    <xf numFmtId="49" fontId="0" fillId="0" borderId="0" xfId="0" applyAlignment="1">
      <alignment horizontal="center"/>
    </xf>
    <xf numFmtId="165" fontId="7" fillId="0" borderId="0" xfId="1" applyNumberFormat="1" applyFont="1" applyFill="1" applyBorder="1" applyAlignment="1"/>
    <xf numFmtId="165" fontId="7" fillId="0" borderId="0" xfId="1" applyNumberFormat="1" applyFont="1" applyBorder="1" applyAlignment="1"/>
    <xf numFmtId="37" fontId="7" fillId="0" borderId="0" xfId="10" applyNumberFormat="1" applyFont="1"/>
    <xf numFmtId="4" fontId="0" fillId="0" borderId="0" xfId="1" quotePrefix="1" applyFont="1" applyFill="1" applyAlignment="1">
      <alignment horizontal="left"/>
    </xf>
    <xf numFmtId="165" fontId="7" fillId="0" borderId="0" xfId="1" applyNumberFormat="1" applyFont="1" applyFill="1" applyBorder="1" applyAlignment="1">
      <alignment horizontal="right"/>
    </xf>
    <xf numFmtId="49" fontId="0" fillId="0" borderId="0" xfId="0" applyAlignment="1">
      <alignment horizontal="left" indent="1"/>
    </xf>
    <xf numFmtId="164" fontId="7" fillId="0" borderId="0" xfId="0" applyNumberFormat="1" applyFont="1"/>
    <xf numFmtId="164" fontId="8" fillId="0" borderId="0" xfId="0" applyNumberFormat="1" applyFont="1"/>
    <xf numFmtId="49" fontId="0" fillId="0" borderId="0" xfId="0" applyAlignment="1">
      <alignment horizontal="center" wrapText="1"/>
    </xf>
    <xf numFmtId="37" fontId="8" fillId="0" borderId="0" xfId="10" applyNumberFormat="1" applyFont="1" applyAlignment="1">
      <alignment horizontal="center"/>
    </xf>
    <xf numFmtId="165" fontId="0" fillId="0" borderId="0" xfId="1" applyNumberFormat="1" applyFont="1" applyFill="1" applyBorder="1" applyAlignment="1">
      <alignment horizontal="right"/>
    </xf>
    <xf numFmtId="49" fontId="13" fillId="0" borderId="0" xfId="10" applyFont="1" applyAlignment="1">
      <alignment horizontal="center"/>
    </xf>
    <xf numFmtId="49" fontId="12" fillId="0" borderId="0" xfId="0" applyFont="1" applyAlignment="1">
      <alignment horizontal="center"/>
    </xf>
    <xf numFmtId="49" fontId="14" fillId="0" borderId="0" xfId="0" applyFont="1" applyAlignment="1">
      <alignment horizontal="center"/>
    </xf>
    <xf numFmtId="49" fontId="16" fillId="0" borderId="0" xfId="0" applyFont="1" applyAlignment="1">
      <alignment horizontal="center"/>
    </xf>
    <xf numFmtId="166" fontId="13" fillId="0" borderId="0" xfId="0" applyNumberFormat="1" applyFont="1" applyAlignment="1">
      <alignment horizontal="center"/>
    </xf>
    <xf numFmtId="165" fontId="20" fillId="0" borderId="0" xfId="0" applyNumberFormat="1" applyFont="1"/>
    <xf numFmtId="49" fontId="21" fillId="0" borderId="0" xfId="0" applyFont="1"/>
    <xf numFmtId="165" fontId="21" fillId="0" borderId="0" xfId="1" applyNumberFormat="1" applyFont="1"/>
    <xf numFmtId="4" fontId="21" fillId="0" borderId="0" xfId="1" applyFont="1" applyFill="1"/>
    <xf numFmtId="165" fontId="21" fillId="0" borderId="0" xfId="1" applyNumberFormat="1" applyFont="1" applyFill="1"/>
    <xf numFmtId="49" fontId="17" fillId="0" borderId="0" xfId="0" applyFont="1"/>
    <xf numFmtId="165" fontId="18" fillId="0" borderId="0" xfId="0" applyNumberFormat="1" applyFont="1" applyAlignment="1">
      <alignment horizontal="center"/>
    </xf>
    <xf numFmtId="165" fontId="19" fillId="0" borderId="0" xfId="0" applyNumberFormat="1" applyFont="1"/>
    <xf numFmtId="165" fontId="17" fillId="0" borderId="0" xfId="0" applyNumberFormat="1" applyFont="1"/>
    <xf numFmtId="49" fontId="19" fillId="0" borderId="0" xfId="0" applyFont="1"/>
    <xf numFmtId="164" fontId="19" fillId="0" borderId="0" xfId="0" applyNumberFormat="1" applyFont="1"/>
    <xf numFmtId="165" fontId="22" fillId="0" borderId="0" xfId="1" applyNumberFormat="1" applyFont="1" applyFill="1" applyBorder="1"/>
    <xf numFmtId="165" fontId="14" fillId="0" borderId="0" xfId="0" applyNumberFormat="1" applyFont="1"/>
    <xf numFmtId="165" fontId="13" fillId="0" borderId="0" xfId="0" quotePrefix="1" applyNumberFormat="1" applyFont="1" applyAlignment="1">
      <alignment horizontal="center"/>
    </xf>
    <xf numFmtId="165" fontId="7" fillId="0" borderId="3" xfId="1" applyNumberFormat="1" applyFont="1" applyFill="1" applyBorder="1"/>
    <xf numFmtId="2" fontId="7" fillId="0" borderId="0" xfId="0" applyNumberFormat="1" applyFont="1"/>
    <xf numFmtId="2" fontId="0" fillId="0" borderId="0" xfId="0" applyNumberFormat="1"/>
    <xf numFmtId="165" fontId="0" fillId="0" borderId="0" xfId="1" applyNumberFormat="1" applyFont="1" applyFill="1" applyAlignment="1">
      <alignment horizontal="right"/>
    </xf>
    <xf numFmtId="165" fontId="7" fillId="0" borderId="6" xfId="1" applyNumberFormat="1" applyFont="1" applyFill="1" applyBorder="1"/>
    <xf numFmtId="49" fontId="8" fillId="0" borderId="0" xfId="10" applyFont="1" applyAlignment="1">
      <alignment horizontal="center"/>
    </xf>
    <xf numFmtId="166" fontId="13" fillId="0" borderId="0" xfId="10" applyNumberFormat="1" applyFont="1" applyAlignment="1">
      <alignment horizontal="center"/>
    </xf>
    <xf numFmtId="165" fontId="8" fillId="0" borderId="5" xfId="1" applyNumberFormat="1" applyFont="1" applyFill="1" applyBorder="1"/>
    <xf numFmtId="165" fontId="8" fillId="0" borderId="6" xfId="1" applyNumberFormat="1" applyFont="1" applyFill="1" applyBorder="1"/>
    <xf numFmtId="165" fontId="8" fillId="0" borderId="3" xfId="1" applyNumberFormat="1" applyFont="1" applyFill="1" applyBorder="1"/>
    <xf numFmtId="165" fontId="8" fillId="0" borderId="7" xfId="1" applyNumberFormat="1" applyFont="1" applyFill="1" applyBorder="1"/>
    <xf numFmtId="165" fontId="8" fillId="0" borderId="0" xfId="1" applyNumberFormat="1" applyFont="1" applyBorder="1"/>
    <xf numFmtId="0" fontId="7" fillId="0" borderId="0" xfId="0" applyNumberFormat="1" applyFont="1"/>
    <xf numFmtId="165" fontId="0" fillId="0" borderId="3" xfId="1" applyNumberFormat="1" applyFont="1" applyFill="1" applyBorder="1" applyAlignment="1">
      <alignment horizontal="right"/>
    </xf>
    <xf numFmtId="4" fontId="7" fillId="0" borderId="0" xfId="1" applyFont="1"/>
    <xf numFmtId="4" fontId="8" fillId="0" borderId="0" xfId="1" applyFont="1"/>
    <xf numFmtId="3" fontId="7" fillId="0" borderId="0" xfId="1" applyNumberFormat="1" applyFont="1"/>
    <xf numFmtId="3" fontId="8" fillId="0" borderId="0" xfId="1" applyNumberFormat="1" applyFont="1"/>
    <xf numFmtId="3" fontId="0" fillId="0" borderId="0" xfId="1" applyNumberFormat="1" applyFont="1"/>
    <xf numFmtId="171" fontId="0" fillId="0" borderId="0" xfId="0" applyNumberFormat="1"/>
    <xf numFmtId="171" fontId="8" fillId="0" borderId="0" xfId="0" applyNumberFormat="1" applyFont="1"/>
    <xf numFmtId="165" fontId="8" fillId="0" borderId="3" xfId="0" applyNumberFormat="1" applyFont="1" applyBorder="1"/>
    <xf numFmtId="0" fontId="13" fillId="0" borderId="0" xfId="1" applyNumberFormat="1" applyFont="1" applyFill="1" applyAlignment="1">
      <alignment horizontal="center"/>
    </xf>
    <xf numFmtId="165" fontId="8" fillId="0" borderId="0" xfId="1" applyNumberFormat="1" applyFont="1" applyFill="1" applyBorder="1" applyAlignment="1"/>
    <xf numFmtId="171" fontId="0" fillId="0" borderId="3" xfId="2" applyNumberFormat="1" applyFont="1" applyFill="1" applyBorder="1" applyAlignment="1">
      <alignment horizontal="center"/>
    </xf>
    <xf numFmtId="171" fontId="0" fillId="0" borderId="0" xfId="2" applyNumberFormat="1" applyFont="1" applyAlignment="1">
      <alignment horizontal="center"/>
    </xf>
    <xf numFmtId="171" fontId="8" fillId="0" borderId="5" xfId="2" applyNumberFormat="1" applyFont="1" applyBorder="1" applyAlignment="1">
      <alignment horizontal="center"/>
    </xf>
    <xf numFmtId="164" fontId="7" fillId="0" borderId="0" xfId="2" applyFont="1" applyAlignment="1">
      <alignment horizontal="center"/>
    </xf>
    <xf numFmtId="37" fontId="7" fillId="0" borderId="0" xfId="0" applyNumberFormat="1" applyFont="1" applyAlignment="1">
      <alignment horizontal="right"/>
    </xf>
    <xf numFmtId="4" fontId="8" fillId="0" borderId="0" xfId="1" quotePrefix="1" applyFont="1" applyAlignment="1">
      <alignment horizontal="left"/>
    </xf>
    <xf numFmtId="49" fontId="0" fillId="0" borderId="0" xfId="10" applyFont="1"/>
    <xf numFmtId="0" fontId="9" fillId="0" borderId="0" xfId="0" applyNumberFormat="1" applyFont="1" applyAlignment="1">
      <alignment horizontal="left"/>
    </xf>
    <xf numFmtId="0" fontId="8" fillId="0" borderId="0" xfId="10" applyNumberFormat="1" applyFont="1" applyAlignment="1">
      <alignment horizontal="left"/>
    </xf>
    <xf numFmtId="0" fontId="7" fillId="0" borderId="0" xfId="10" applyNumberFormat="1" applyFont="1" applyAlignment="1">
      <alignment horizontal="centerContinuous"/>
    </xf>
    <xf numFmtId="0" fontId="7" fillId="0" borderId="0" xfId="10" applyNumberFormat="1" applyFont="1"/>
    <xf numFmtId="0" fontId="8" fillId="0" borderId="0" xfId="0" applyNumberFormat="1" applyFont="1" applyAlignment="1">
      <alignment horizontal="left"/>
    </xf>
    <xf numFmtId="0" fontId="14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/>
    <xf numFmtId="0" fontId="9" fillId="0" borderId="0" xfId="0" applyNumberFormat="1" applyFont="1"/>
    <xf numFmtId="0" fontId="8" fillId="0" borderId="0" xfId="10" applyNumberFormat="1" applyFont="1"/>
    <xf numFmtId="0" fontId="8" fillId="0" borderId="0" xfId="0" applyNumberFormat="1" applyFont="1"/>
    <xf numFmtId="0" fontId="14" fillId="0" borderId="0" xfId="0" applyNumberFormat="1" applyFont="1"/>
    <xf numFmtId="165" fontId="8" fillId="0" borderId="6" xfId="0" applyNumberFormat="1" applyFont="1" applyBorder="1"/>
    <xf numFmtId="37" fontId="8" fillId="0" borderId="0" xfId="0" applyNumberFormat="1" applyFont="1"/>
    <xf numFmtId="37" fontId="13" fillId="0" borderId="0" xfId="0" applyNumberFormat="1" applyFont="1" applyAlignment="1">
      <alignment horizontal="center"/>
    </xf>
    <xf numFmtId="37" fontId="8" fillId="0" borderId="0" xfId="0" applyNumberFormat="1" applyFont="1" applyAlignment="1">
      <alignment horizontal="right"/>
    </xf>
    <xf numFmtId="37" fontId="8" fillId="0" borderId="0" xfId="0" applyNumberFormat="1" applyFont="1" applyAlignment="1">
      <alignment horizontal="center"/>
    </xf>
    <xf numFmtId="37" fontId="7" fillId="0" borderId="3" xfId="10" applyNumberFormat="1" applyFont="1" applyBorder="1" applyAlignment="1">
      <alignment horizontal="right"/>
    </xf>
    <xf numFmtId="165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49" fontId="8" fillId="0" borderId="0" xfId="10" applyFont="1" applyAlignment="1">
      <alignment horizontal="center"/>
    </xf>
    <xf numFmtId="166" fontId="13" fillId="0" borderId="0" xfId="10" applyNumberFormat="1" applyFont="1" applyAlignment="1">
      <alignment horizontal="center"/>
    </xf>
    <xf numFmtId="171" fontId="8" fillId="0" borderId="5" xfId="1" applyNumberFormat="1" applyFont="1" applyFill="1" applyBorder="1"/>
    <xf numFmtId="171" fontId="8" fillId="0" borderId="0" xfId="1" applyNumberFormat="1" applyFont="1" applyFill="1" applyBorder="1"/>
    <xf numFmtId="171" fontId="0" fillId="0" borderId="0" xfId="1" applyNumberFormat="1" applyFont="1" applyFill="1" applyAlignment="1">
      <alignment horizontal="right"/>
    </xf>
    <xf numFmtId="171" fontId="13" fillId="0" borderId="0" xfId="0" applyNumberFormat="1" applyFont="1" applyAlignment="1">
      <alignment horizontal="center"/>
    </xf>
    <xf numFmtId="171" fontId="7" fillId="0" borderId="0" xfId="0" applyNumberFormat="1" applyFont="1"/>
    <xf numFmtId="171" fontId="7" fillId="0" borderId="0" xfId="1" applyNumberFormat="1" applyFont="1" applyFill="1"/>
    <xf numFmtId="171" fontId="0" fillId="0" borderId="0" xfId="1" applyNumberFormat="1" applyFont="1" applyFill="1" applyBorder="1" applyAlignment="1">
      <alignment horizontal="center"/>
    </xf>
    <xf numFmtId="171" fontId="14" fillId="0" borderId="0" xfId="0" applyNumberFormat="1" applyFont="1" applyAlignment="1">
      <alignment horizontal="center"/>
    </xf>
    <xf numFmtId="171" fontId="8" fillId="0" borderId="0" xfId="1" applyNumberFormat="1" applyFont="1" applyFill="1"/>
    <xf numFmtId="171" fontId="0" fillId="0" borderId="0" xfId="1" applyNumberFormat="1" applyFont="1" applyFill="1"/>
    <xf numFmtId="171" fontId="7" fillId="0" borderId="0" xfId="1" applyNumberFormat="1" applyFont="1" applyFill="1" applyBorder="1"/>
    <xf numFmtId="171" fontId="7" fillId="0" borderId="3" xfId="1" applyNumberFormat="1" applyFont="1" applyFill="1" applyBorder="1"/>
    <xf numFmtId="171" fontId="8" fillId="0" borderId="6" xfId="1" applyNumberFormat="1" applyFont="1" applyFill="1" applyBorder="1"/>
    <xf numFmtId="171" fontId="0" fillId="0" borderId="3" xfId="0" applyNumberFormat="1" applyBorder="1"/>
    <xf numFmtId="171" fontId="8" fillId="0" borderId="5" xfId="0" applyNumberFormat="1" applyFont="1" applyBorder="1"/>
    <xf numFmtId="171" fontId="14" fillId="0" borderId="0" xfId="1" applyNumberFormat="1" applyFont="1" applyFill="1" applyBorder="1" applyAlignment="1">
      <alignment horizontal="center"/>
    </xf>
    <xf numFmtId="171" fontId="13" fillId="0" borderId="0" xfId="1" applyNumberFormat="1" applyFont="1" applyFill="1" applyBorder="1" applyAlignment="1">
      <alignment horizontal="center"/>
    </xf>
    <xf numFmtId="171" fontId="7" fillId="0" borderId="3" xfId="0" applyNumberFormat="1" applyFont="1" applyBorder="1"/>
    <xf numFmtId="171" fontId="8" fillId="0" borderId="4" xfId="0" applyNumberFormat="1" applyFont="1" applyBorder="1"/>
    <xf numFmtId="171" fontId="18" fillId="0" borderId="0" xfId="0" applyNumberFormat="1" applyFont="1" applyAlignment="1">
      <alignment horizontal="center"/>
    </xf>
    <xf numFmtId="171" fontId="19" fillId="0" borderId="0" xfId="0" applyNumberFormat="1" applyFont="1"/>
    <xf numFmtId="171" fontId="17" fillId="0" borderId="0" xfId="0" applyNumberFormat="1" applyFont="1"/>
    <xf numFmtId="171" fontId="8" fillId="0" borderId="6" xfId="0" applyNumberFormat="1" applyFont="1" applyBorder="1"/>
    <xf numFmtId="171" fontId="0" fillId="0" borderId="0" xfId="0" applyNumberFormat="1" applyFont="1"/>
    <xf numFmtId="165" fontId="7" fillId="0" borderId="0" xfId="10" applyNumberFormat="1" applyFont="1"/>
    <xf numFmtId="165" fontId="8" fillId="0" borderId="0" xfId="10" applyNumberFormat="1" applyFont="1" applyAlignment="1">
      <alignment horizontal="right"/>
    </xf>
    <xf numFmtId="165" fontId="7" fillId="0" borderId="0" xfId="10" applyNumberFormat="1" applyFont="1" applyAlignment="1">
      <alignment horizontal="right"/>
    </xf>
    <xf numFmtId="165" fontId="8" fillId="0" borderId="0" xfId="10" applyNumberFormat="1" applyFont="1"/>
    <xf numFmtId="165" fontId="8" fillId="0" borderId="0" xfId="10" applyNumberFormat="1" applyFont="1" applyAlignment="1">
      <alignment horizontal="center"/>
    </xf>
    <xf numFmtId="165" fontId="8" fillId="0" borderId="6" xfId="10" applyNumberFormat="1" applyFont="1" applyBorder="1" applyAlignment="1">
      <alignment horizontal="right"/>
    </xf>
    <xf numFmtId="37" fontId="13" fillId="0" borderId="0" xfId="10" applyNumberFormat="1" applyFont="1" applyAlignment="1">
      <alignment horizontal="center"/>
    </xf>
    <xf numFmtId="37" fontId="0" fillId="0" borderId="3" xfId="0" applyNumberFormat="1" applyBorder="1"/>
    <xf numFmtId="37" fontId="0" fillId="0" borderId="0" xfId="0" applyNumberFormat="1"/>
    <xf numFmtId="37" fontId="8" fillId="0" borderId="3" xfId="0" applyNumberFormat="1" applyFont="1" applyBorder="1"/>
    <xf numFmtId="4" fontId="0" fillId="0" borderId="0" xfId="1" applyFont="1"/>
    <xf numFmtId="0" fontId="0" fillId="0" borderId="0" xfId="1" applyNumberFormat="1" applyFont="1"/>
    <xf numFmtId="38" fontId="0" fillId="0" borderId="0" xfId="1" applyNumberFormat="1" applyFont="1"/>
    <xf numFmtId="38" fontId="7" fillId="0" borderId="0" xfId="1" applyNumberFormat="1" applyFont="1"/>
    <xf numFmtId="0" fontId="7" fillId="0" borderId="0" xfId="1" applyNumberFormat="1" applyFont="1"/>
    <xf numFmtId="165" fontId="7" fillId="0" borderId="3" xfId="10" applyNumberFormat="1" applyFont="1" applyBorder="1" applyAlignment="1">
      <alignment horizontal="right"/>
    </xf>
    <xf numFmtId="165" fontId="7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left"/>
    </xf>
    <xf numFmtId="165" fontId="0" fillId="0" borderId="0" xfId="1" applyNumberFormat="1" applyFont="1" applyFill="1" applyBorder="1" applyAlignment="1">
      <alignment horizontal="center"/>
    </xf>
    <xf numFmtId="165" fontId="21" fillId="0" borderId="0" xfId="0" applyNumberFormat="1" applyFont="1"/>
    <xf numFmtId="4" fontId="0" fillId="0" borderId="0" xfId="1" applyNumberFormat="1" applyFont="1" applyFill="1" applyAlignment="1">
      <alignment horizontal="center"/>
    </xf>
    <xf numFmtId="4" fontId="0" fillId="0" borderId="0" xfId="1" applyNumberFormat="1" applyFont="1" applyAlignment="1">
      <alignment horizontal="center"/>
    </xf>
    <xf numFmtId="4" fontId="0" fillId="0" borderId="0" xfId="1" applyNumberFormat="1" applyFont="1"/>
    <xf numFmtId="4" fontId="0" fillId="0" borderId="0" xfId="1" applyFont="1" applyAlignment="1">
      <alignment horizontal="right"/>
    </xf>
    <xf numFmtId="3" fontId="7" fillId="0" borderId="0" xfId="1" applyNumberFormat="1" applyFont="1" applyFill="1"/>
    <xf numFmtId="37" fontId="7" fillId="0" borderId="0" xfId="1" applyNumberFormat="1" applyFont="1" applyFill="1"/>
    <xf numFmtId="37" fontId="7" fillId="0" borderId="0" xfId="1" applyNumberFormat="1" applyFont="1"/>
    <xf numFmtId="4" fontId="0" fillId="0" borderId="0" xfId="1" applyFont="1" applyFill="1" applyAlignment="1">
      <alignment horizontal="right"/>
    </xf>
    <xf numFmtId="4" fontId="0" fillId="0" borderId="0" xfId="1" applyFont="1" applyAlignment="1">
      <alignment horizontal="left"/>
    </xf>
    <xf numFmtId="49" fontId="0" fillId="0" borderId="0" xfId="0" applyFont="1"/>
    <xf numFmtId="4" fontId="0" fillId="0" borderId="3" xfId="1" applyNumberFormat="1" applyFont="1" applyFill="1" applyBorder="1" applyAlignment="1">
      <alignment horizontal="center"/>
    </xf>
    <xf numFmtId="165" fontId="0" fillId="0" borderId="3" xfId="0" applyNumberFormat="1" applyFont="1" applyBorder="1"/>
    <xf numFmtId="37" fontId="0" fillId="0" borderId="3" xfId="0" applyNumberFormat="1" applyFont="1" applyBorder="1"/>
    <xf numFmtId="49" fontId="8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49" fontId="13" fillId="0" borderId="0" xfId="1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 wrapText="1"/>
    </xf>
    <xf numFmtId="0" fontId="0" fillId="0" borderId="0" xfId="0" applyNumberFormat="1" applyAlignment="1">
      <alignment horizontal="center"/>
    </xf>
    <xf numFmtId="49" fontId="8" fillId="0" borderId="0" xfId="10" applyFont="1" applyAlignment="1">
      <alignment horizontal="center"/>
    </xf>
    <xf numFmtId="4" fontId="7" fillId="0" borderId="3" xfId="1" applyFont="1" applyBorder="1" applyAlignment="1">
      <alignment horizontal="center"/>
    </xf>
    <xf numFmtId="166" fontId="13" fillId="0" borderId="0" xfId="10" applyNumberFormat="1" applyFont="1" applyAlignment="1">
      <alignment horizontal="center"/>
    </xf>
    <xf numFmtId="165" fontId="13" fillId="0" borderId="0" xfId="1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/>
    </xf>
  </cellXfs>
  <cellStyles count="13">
    <cellStyle name="Comma" xfId="1" builtinId="3"/>
    <cellStyle name="Comma 16" xfId="2"/>
    <cellStyle name="comma zerodec" xfId="3"/>
    <cellStyle name="Currency1" xfId="4"/>
    <cellStyle name="Dollar (zero dec)" xfId="5"/>
    <cellStyle name="Grey" xfId="6"/>
    <cellStyle name="Input [yellow]" xfId="7"/>
    <cellStyle name="no dec" xfId="8"/>
    <cellStyle name="Normal" xfId="0" builtinId="0"/>
    <cellStyle name="Normal - Style1" xfId="9"/>
    <cellStyle name="Normal_Sauce03-Accounts-3112e Nir" xfId="10"/>
    <cellStyle name="Percent [2]" xfId="11"/>
    <cellStyle name="Quantity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CFF"/>
  </sheetPr>
  <dimension ref="A1:N78"/>
  <sheetViews>
    <sheetView tabSelected="1" view="pageBreakPreview" zoomScaleSheetLayoutView="100" workbookViewId="0">
      <selection activeCell="I77" sqref="I77"/>
    </sheetView>
  </sheetViews>
  <sheetFormatPr defaultColWidth="11" defaultRowHeight="21.75"/>
  <cols>
    <col min="1" max="1" width="49.140625" style="1" customWidth="1"/>
    <col min="2" max="2" width="8.7109375" style="44" customWidth="1"/>
    <col min="3" max="3" width="15" style="44" customWidth="1"/>
    <col min="4" max="4" width="1.140625" style="44" customWidth="1"/>
    <col min="5" max="5" width="15" style="44" customWidth="1"/>
    <col min="6" max="6" width="1.140625" style="1" customWidth="1"/>
    <col min="7" max="7" width="15" style="25" customWidth="1"/>
    <col min="8" max="8" width="1.140625" style="7" customWidth="1"/>
    <col min="9" max="9" width="15" style="25" customWidth="1"/>
    <col min="10" max="10" width="13.42578125" style="1" bestFit="1" customWidth="1"/>
    <col min="11" max="11" width="11" style="119"/>
    <col min="12" max="16384" width="11" style="1"/>
  </cols>
  <sheetData>
    <row r="1" spans="1:10" ht="22.5" customHeight="1">
      <c r="A1" s="3" t="s">
        <v>0</v>
      </c>
      <c r="H1" s="25"/>
    </row>
    <row r="2" spans="1:10" ht="22.5" customHeight="1">
      <c r="A2" s="3" t="s">
        <v>1</v>
      </c>
      <c r="B2" s="41"/>
      <c r="C2" s="41"/>
      <c r="D2" s="41"/>
      <c r="E2" s="41"/>
      <c r="F2" s="3"/>
      <c r="G2" s="8"/>
      <c r="H2" s="8"/>
      <c r="I2" s="8"/>
    </row>
    <row r="3" spans="1:10" ht="22.5" customHeight="1">
      <c r="A3" s="3"/>
      <c r="B3" s="41"/>
      <c r="C3" s="41"/>
      <c r="D3" s="41"/>
      <c r="E3" s="41"/>
      <c r="F3" s="3"/>
      <c r="G3" s="8"/>
      <c r="H3" s="8"/>
      <c r="I3" s="8"/>
    </row>
    <row r="4" spans="1:10" ht="22.5" customHeight="1">
      <c r="A4" s="3"/>
      <c r="B4" s="41"/>
      <c r="C4" s="213" t="s">
        <v>2</v>
      </c>
      <c r="D4" s="213"/>
      <c r="E4" s="213"/>
      <c r="F4" s="4"/>
      <c r="G4" s="4"/>
      <c r="H4" s="4"/>
      <c r="I4" s="4"/>
    </row>
    <row r="5" spans="1:10" ht="22.5" customHeight="1">
      <c r="A5" s="2"/>
      <c r="B5" s="10"/>
      <c r="C5" s="213" t="s">
        <v>3</v>
      </c>
      <c r="D5" s="213"/>
      <c r="E5" s="213"/>
      <c r="F5" s="4"/>
      <c r="G5" s="214" t="s">
        <v>4</v>
      </c>
      <c r="H5" s="214"/>
      <c r="I5" s="214"/>
    </row>
    <row r="6" spans="1:10" ht="22.5" customHeight="1">
      <c r="A6" s="2"/>
      <c r="B6" s="10"/>
      <c r="C6" s="72" t="s">
        <v>5</v>
      </c>
      <c r="D6" s="1"/>
      <c r="E6" s="72" t="s">
        <v>6</v>
      </c>
      <c r="F6" s="4"/>
      <c r="G6" s="72" t="s">
        <v>5</v>
      </c>
      <c r="H6" s="1"/>
      <c r="I6" s="72" t="s">
        <v>6</v>
      </c>
    </row>
    <row r="7" spans="1:10" ht="22.5" customHeight="1">
      <c r="A7" s="3" t="s">
        <v>7</v>
      </c>
      <c r="B7" s="43" t="s">
        <v>8</v>
      </c>
      <c r="C7" s="68" t="s">
        <v>9</v>
      </c>
      <c r="D7" s="42"/>
      <c r="E7" s="68" t="s">
        <v>10</v>
      </c>
      <c r="G7" s="68" t="s">
        <v>9</v>
      </c>
      <c r="H7" s="42"/>
      <c r="I7" s="68" t="s">
        <v>10</v>
      </c>
    </row>
    <row r="8" spans="1:10" ht="22.5" customHeight="1">
      <c r="A8" s="3"/>
      <c r="B8" s="42"/>
      <c r="C8" s="68" t="s">
        <v>11</v>
      </c>
      <c r="D8" s="42"/>
      <c r="E8" s="68"/>
      <c r="G8" s="68" t="s">
        <v>11</v>
      </c>
      <c r="H8" s="42"/>
      <c r="I8" s="68"/>
    </row>
    <row r="9" spans="1:10" ht="22.5" customHeight="1">
      <c r="B9" s="42"/>
      <c r="C9" s="215" t="s">
        <v>12</v>
      </c>
      <c r="D9" s="215"/>
      <c r="E9" s="215"/>
      <c r="F9" s="215"/>
      <c r="G9" s="215"/>
      <c r="H9" s="215"/>
      <c r="I9" s="215"/>
    </row>
    <row r="10" spans="1:10" ht="22.5" customHeight="1">
      <c r="A10" s="9" t="s">
        <v>13</v>
      </c>
      <c r="B10" s="42"/>
      <c r="C10" s="42"/>
      <c r="D10" s="42"/>
      <c r="E10" s="42"/>
      <c r="H10" s="25"/>
    </row>
    <row r="11" spans="1:10" ht="22.5" customHeight="1">
      <c r="A11" s="5" t="s">
        <v>14</v>
      </c>
      <c r="B11" s="42"/>
      <c r="C11" s="158">
        <v>471733</v>
      </c>
      <c r="D11" s="159"/>
      <c r="E11" s="158">
        <v>583375</v>
      </c>
      <c r="F11" s="160"/>
      <c r="G11" s="158">
        <v>471733</v>
      </c>
      <c r="H11" s="161"/>
      <c r="I11" s="158">
        <v>583375</v>
      </c>
      <c r="J11" s="117"/>
    </row>
    <row r="12" spans="1:10" ht="22.5" customHeight="1">
      <c r="A12" s="5" t="s">
        <v>15</v>
      </c>
      <c r="B12" s="42"/>
      <c r="C12" s="158">
        <v>437695</v>
      </c>
      <c r="D12" s="159"/>
      <c r="E12" s="158">
        <v>387693</v>
      </c>
      <c r="F12" s="160"/>
      <c r="G12" s="158">
        <v>437695</v>
      </c>
      <c r="H12" s="161"/>
      <c r="I12" s="158">
        <v>387693</v>
      </c>
      <c r="J12" s="117"/>
    </row>
    <row r="13" spans="1:10" ht="22.5" customHeight="1">
      <c r="A13" s="5" t="s">
        <v>16</v>
      </c>
      <c r="B13" s="42" t="s">
        <v>17</v>
      </c>
      <c r="C13" s="161">
        <v>374433</v>
      </c>
      <c r="D13" s="159"/>
      <c r="E13" s="161">
        <v>388935</v>
      </c>
      <c r="F13" s="160"/>
      <c r="G13" s="161">
        <v>374433</v>
      </c>
      <c r="H13" s="161"/>
      <c r="I13" s="161">
        <v>388935</v>
      </c>
      <c r="J13" s="117"/>
    </row>
    <row r="14" spans="1:10" ht="22.5" customHeight="1">
      <c r="A14" s="64" t="s">
        <v>18</v>
      </c>
      <c r="B14" s="42"/>
      <c r="C14" s="161">
        <v>13719</v>
      </c>
      <c r="D14" s="159"/>
      <c r="E14" s="161">
        <v>4815</v>
      </c>
      <c r="F14" s="160"/>
      <c r="G14" s="161">
        <v>13719</v>
      </c>
      <c r="H14" s="161"/>
      <c r="I14" s="161">
        <v>4815</v>
      </c>
      <c r="J14" s="117"/>
    </row>
    <row r="15" spans="1:10" ht="22.5" customHeight="1">
      <c r="A15" s="64" t="s">
        <v>19</v>
      </c>
      <c r="B15" s="42"/>
      <c r="C15" s="161"/>
      <c r="D15" s="159"/>
      <c r="E15" s="161"/>
      <c r="F15" s="160"/>
      <c r="G15" s="161"/>
      <c r="H15" s="161"/>
      <c r="I15" s="161"/>
    </row>
    <row r="16" spans="1:10" ht="22.5" customHeight="1">
      <c r="A16" s="64" t="s">
        <v>20</v>
      </c>
      <c r="B16" s="42" t="s">
        <v>21</v>
      </c>
      <c r="C16" s="161">
        <v>2000</v>
      </c>
      <c r="D16" s="159"/>
      <c r="E16" s="161">
        <v>2000</v>
      </c>
      <c r="F16" s="160"/>
      <c r="G16" s="161">
        <v>2000</v>
      </c>
      <c r="H16" s="161"/>
      <c r="I16" s="161">
        <v>2000</v>
      </c>
      <c r="J16" s="117"/>
    </row>
    <row r="17" spans="1:11" ht="22.5" customHeight="1">
      <c r="A17" s="5" t="s">
        <v>22</v>
      </c>
      <c r="B17" s="42"/>
      <c r="C17" s="161">
        <v>616792</v>
      </c>
      <c r="D17" s="159"/>
      <c r="E17" s="161">
        <v>527656</v>
      </c>
      <c r="F17" s="160"/>
      <c r="G17" s="161">
        <v>616792</v>
      </c>
      <c r="H17" s="159"/>
      <c r="I17" s="161">
        <v>527656</v>
      </c>
      <c r="J17" s="117"/>
    </row>
    <row r="18" spans="1:11" ht="22.5" customHeight="1">
      <c r="A18" s="64" t="s">
        <v>23</v>
      </c>
      <c r="B18" s="42"/>
      <c r="C18" s="161">
        <v>94723</v>
      </c>
      <c r="D18" s="159"/>
      <c r="E18" s="161">
        <v>161974</v>
      </c>
      <c r="F18" s="160"/>
      <c r="G18" s="161">
        <v>94723</v>
      </c>
      <c r="H18" s="161"/>
      <c r="I18" s="161">
        <v>161974</v>
      </c>
      <c r="J18" s="117"/>
    </row>
    <row r="19" spans="1:11" ht="22.5" customHeight="1">
      <c r="A19" s="64" t="s">
        <v>24</v>
      </c>
      <c r="B19" s="42" t="s">
        <v>21</v>
      </c>
      <c r="C19" s="161">
        <v>7709</v>
      </c>
      <c r="D19" s="159"/>
      <c r="E19" s="161">
        <v>10836</v>
      </c>
      <c r="F19" s="162"/>
      <c r="G19" s="161">
        <v>7709</v>
      </c>
      <c r="H19" s="159"/>
      <c r="I19" s="161">
        <v>10836</v>
      </c>
      <c r="J19" s="117"/>
    </row>
    <row r="20" spans="1:11" s="4" customFormat="1" ht="22.5" customHeight="1">
      <c r="A20" s="2" t="s">
        <v>25</v>
      </c>
      <c r="B20" s="86"/>
      <c r="C20" s="156">
        <f>SUM(C11:C19)</f>
        <v>2018804</v>
      </c>
      <c r="D20" s="163"/>
      <c r="E20" s="156">
        <f>SUM(E11:E19)</f>
        <v>2067284</v>
      </c>
      <c r="F20" s="164"/>
      <c r="G20" s="156">
        <f>SUM(G11:G19)</f>
        <v>2018804</v>
      </c>
      <c r="H20" s="164"/>
      <c r="I20" s="156">
        <f>SUM(I11:I19)</f>
        <v>2067284</v>
      </c>
      <c r="K20" s="120"/>
    </row>
    <row r="21" spans="1:11" ht="14.1" customHeight="1">
      <c r="A21" s="2"/>
      <c r="B21" s="42"/>
      <c r="C21" s="159"/>
      <c r="D21" s="159"/>
      <c r="E21" s="159"/>
      <c r="F21" s="160"/>
      <c r="G21" s="161"/>
      <c r="H21" s="161"/>
      <c r="I21" s="161"/>
    </row>
    <row r="22" spans="1:11" ht="22.5" customHeight="1">
      <c r="A22" s="10" t="s">
        <v>26</v>
      </c>
      <c r="B22" s="42"/>
      <c r="C22" s="159"/>
      <c r="D22" s="159"/>
      <c r="E22" s="159"/>
      <c r="F22" s="160"/>
      <c r="G22" s="161"/>
      <c r="H22" s="161"/>
      <c r="I22" s="161"/>
    </row>
    <row r="23" spans="1:11" ht="22.5" customHeight="1">
      <c r="A23" s="5" t="s">
        <v>27</v>
      </c>
      <c r="B23" s="42" t="s">
        <v>28</v>
      </c>
      <c r="C23" s="161">
        <v>4853</v>
      </c>
      <c r="D23" s="159"/>
      <c r="E23" s="161">
        <v>4853</v>
      </c>
      <c r="F23" s="161"/>
      <c r="G23" s="161">
        <v>4853</v>
      </c>
      <c r="H23" s="161"/>
      <c r="I23" s="161">
        <v>4853</v>
      </c>
      <c r="J23" s="117"/>
    </row>
    <row r="24" spans="1:11" ht="22.5" customHeight="1">
      <c r="A24" s="64" t="s">
        <v>29</v>
      </c>
      <c r="B24" s="42" t="s">
        <v>30</v>
      </c>
      <c r="C24" s="165">
        <v>31822</v>
      </c>
      <c r="D24" s="159"/>
      <c r="E24" s="165">
        <v>30941</v>
      </c>
      <c r="F24" s="161"/>
      <c r="G24" s="161">
        <v>8000</v>
      </c>
      <c r="H24" s="161"/>
      <c r="I24" s="161">
        <v>8000</v>
      </c>
      <c r="J24" s="117"/>
    </row>
    <row r="25" spans="1:11" ht="22.5" customHeight="1">
      <c r="A25" s="5" t="s">
        <v>31</v>
      </c>
      <c r="B25" s="42" t="s">
        <v>32</v>
      </c>
      <c r="C25" s="165">
        <v>20223</v>
      </c>
      <c r="D25" s="159"/>
      <c r="E25" s="165">
        <v>20306</v>
      </c>
      <c r="F25" s="161"/>
      <c r="G25" s="165">
        <v>20223</v>
      </c>
      <c r="H25" s="161"/>
      <c r="I25" s="165">
        <v>20306</v>
      </c>
      <c r="J25" s="117"/>
    </row>
    <row r="26" spans="1:11" ht="22.5" customHeight="1">
      <c r="A26" s="5" t="s">
        <v>33</v>
      </c>
      <c r="B26" s="42" t="s">
        <v>21</v>
      </c>
      <c r="C26" s="165">
        <v>3500</v>
      </c>
      <c r="D26" s="159"/>
      <c r="E26" s="165">
        <v>5000</v>
      </c>
      <c r="F26" s="161"/>
      <c r="G26" s="165">
        <v>3500</v>
      </c>
      <c r="H26" s="161"/>
      <c r="I26" s="165">
        <v>5000</v>
      </c>
      <c r="J26" s="117"/>
    </row>
    <row r="27" spans="1:11" ht="22.5" customHeight="1">
      <c r="A27" s="64" t="s">
        <v>34</v>
      </c>
      <c r="B27" s="42"/>
      <c r="C27" s="165">
        <v>204073</v>
      </c>
      <c r="D27" s="159"/>
      <c r="E27" s="165">
        <v>204073</v>
      </c>
      <c r="F27" s="166"/>
      <c r="G27" s="165">
        <v>204073</v>
      </c>
      <c r="H27" s="166"/>
      <c r="I27" s="165">
        <v>204073</v>
      </c>
      <c r="J27" s="117"/>
    </row>
    <row r="28" spans="1:11" ht="22.5" customHeight="1">
      <c r="A28" s="5" t="s">
        <v>35</v>
      </c>
      <c r="B28" s="42" t="s">
        <v>36</v>
      </c>
      <c r="C28" s="165">
        <v>811934</v>
      </c>
      <c r="D28" s="159"/>
      <c r="E28" s="161">
        <v>822188</v>
      </c>
      <c r="F28" s="161"/>
      <c r="G28" s="161">
        <v>811934</v>
      </c>
      <c r="H28" s="161"/>
      <c r="I28" s="161">
        <v>822188</v>
      </c>
      <c r="J28" s="117"/>
    </row>
    <row r="29" spans="1:11" ht="22.5" customHeight="1">
      <c r="A29" s="5" t="s">
        <v>37</v>
      </c>
      <c r="B29" s="42"/>
      <c r="C29" s="165">
        <v>464</v>
      </c>
      <c r="D29" s="159"/>
      <c r="E29" s="166">
        <v>426</v>
      </c>
      <c r="F29" s="161"/>
      <c r="G29" s="166">
        <v>464</v>
      </c>
      <c r="H29" s="161"/>
      <c r="I29" s="166">
        <v>426</v>
      </c>
      <c r="J29" s="117"/>
    </row>
    <row r="30" spans="1:11" ht="22.5" customHeight="1">
      <c r="A30" s="5" t="s">
        <v>38</v>
      </c>
      <c r="B30" s="42"/>
      <c r="C30" s="166">
        <v>11637</v>
      </c>
      <c r="D30" s="159"/>
      <c r="E30" s="166">
        <v>10497</v>
      </c>
      <c r="F30" s="161"/>
      <c r="G30" s="166">
        <v>14801</v>
      </c>
      <c r="H30" s="161"/>
      <c r="I30" s="166">
        <v>13485</v>
      </c>
      <c r="J30" s="117"/>
    </row>
    <row r="31" spans="1:11" ht="22.5" customHeight="1">
      <c r="A31" s="5" t="s">
        <v>39</v>
      </c>
      <c r="B31" s="42" t="s">
        <v>21</v>
      </c>
      <c r="C31" s="165">
        <v>834</v>
      </c>
      <c r="D31" s="159"/>
      <c r="E31" s="167">
        <v>754</v>
      </c>
      <c r="F31" s="161"/>
      <c r="G31" s="167">
        <v>834</v>
      </c>
      <c r="H31" s="161"/>
      <c r="I31" s="167">
        <v>754</v>
      </c>
      <c r="J31" s="117"/>
    </row>
    <row r="32" spans="1:11" s="4" customFormat="1" ht="22.5" customHeight="1">
      <c r="A32" s="2" t="s">
        <v>40</v>
      </c>
      <c r="B32" s="86"/>
      <c r="C32" s="156">
        <f>SUM(C23:C31)</f>
        <v>1089340</v>
      </c>
      <c r="D32" s="163"/>
      <c r="E32" s="156">
        <f>SUM(E23:E31)</f>
        <v>1099038</v>
      </c>
      <c r="F32" s="164"/>
      <c r="G32" s="156">
        <f>SUM(G23:G31)</f>
        <v>1068682</v>
      </c>
      <c r="H32" s="164"/>
      <c r="I32" s="156">
        <f>SUM(I23:I31)</f>
        <v>1079085</v>
      </c>
      <c r="K32" s="120"/>
    </row>
    <row r="33" spans="1:11" ht="14.1" customHeight="1">
      <c r="A33" s="2"/>
      <c r="B33" s="42"/>
      <c r="C33" s="159"/>
      <c r="D33" s="159"/>
      <c r="E33" s="159"/>
      <c r="F33" s="160"/>
      <c r="G33" s="161"/>
      <c r="H33" s="161"/>
      <c r="I33" s="161"/>
    </row>
    <row r="34" spans="1:11" s="4" customFormat="1" ht="22.5" customHeight="1" thickBot="1">
      <c r="A34" s="4" t="s">
        <v>41</v>
      </c>
      <c r="B34" s="86"/>
      <c r="C34" s="168">
        <f>+C32+C20</f>
        <v>3108144</v>
      </c>
      <c r="D34" s="163"/>
      <c r="E34" s="168">
        <f>+E32+E20</f>
        <v>3166322</v>
      </c>
      <c r="F34" s="157"/>
      <c r="G34" s="168">
        <f>+G32+G20</f>
        <v>3087486</v>
      </c>
      <c r="H34" s="157"/>
      <c r="I34" s="168">
        <f>+I32+I20</f>
        <v>3146369</v>
      </c>
      <c r="K34" s="120"/>
    </row>
    <row r="35" spans="1:11" s="4" customFormat="1" ht="24.75" customHeight="1" thickTop="1">
      <c r="B35" s="86"/>
      <c r="C35" s="86"/>
      <c r="D35" s="86"/>
      <c r="E35" s="86"/>
      <c r="G35" s="33"/>
      <c r="H35" s="33"/>
      <c r="I35" s="33"/>
      <c r="K35" s="120"/>
    </row>
    <row r="36" spans="1:11" ht="22.5" customHeight="1">
      <c r="A36" s="3" t="s">
        <v>0</v>
      </c>
      <c r="H36" s="25"/>
    </row>
    <row r="37" spans="1:11" ht="22.5" customHeight="1">
      <c r="A37" s="3" t="s">
        <v>1</v>
      </c>
      <c r="B37" s="41"/>
      <c r="C37" s="41"/>
      <c r="D37" s="41"/>
      <c r="E37" s="41"/>
      <c r="F37" s="3"/>
      <c r="G37" s="8"/>
      <c r="H37" s="8"/>
      <c r="I37" s="8"/>
    </row>
    <row r="38" spans="1:11" ht="22.5" customHeight="1">
      <c r="A38" s="3"/>
      <c r="B38" s="41"/>
      <c r="C38" s="41"/>
      <c r="D38" s="41"/>
      <c r="E38" s="41"/>
      <c r="F38" s="3"/>
      <c r="G38" s="8"/>
      <c r="H38" s="8"/>
      <c r="I38" s="8"/>
    </row>
    <row r="39" spans="1:11" ht="22.5" customHeight="1">
      <c r="A39" s="3"/>
      <c r="B39" s="41"/>
      <c r="C39" s="213" t="s">
        <v>2</v>
      </c>
      <c r="D39" s="213"/>
      <c r="E39" s="213"/>
      <c r="F39" s="4"/>
      <c r="G39" s="4"/>
      <c r="H39" s="4"/>
      <c r="I39" s="4"/>
    </row>
    <row r="40" spans="1:11" ht="22.5" customHeight="1">
      <c r="A40" s="2"/>
      <c r="B40" s="10"/>
      <c r="C40" s="213" t="s">
        <v>3</v>
      </c>
      <c r="D40" s="213"/>
      <c r="E40" s="213"/>
      <c r="F40" s="4"/>
      <c r="G40" s="214" t="s">
        <v>4</v>
      </c>
      <c r="H40" s="214"/>
      <c r="I40" s="214"/>
    </row>
    <row r="41" spans="1:11" ht="22.5" customHeight="1">
      <c r="A41" s="2"/>
      <c r="B41" s="10"/>
      <c r="C41" s="72" t="s">
        <v>5</v>
      </c>
      <c r="D41" s="1"/>
      <c r="E41" s="72" t="s">
        <v>6</v>
      </c>
      <c r="F41" s="4"/>
      <c r="G41" s="72" t="s">
        <v>5</v>
      </c>
      <c r="H41" s="1"/>
      <c r="I41" s="72" t="s">
        <v>6</v>
      </c>
    </row>
    <row r="42" spans="1:11" ht="22.5" customHeight="1">
      <c r="A42" s="3" t="s">
        <v>42</v>
      </c>
      <c r="B42" s="43" t="s">
        <v>8</v>
      </c>
      <c r="C42" s="68" t="s">
        <v>9</v>
      </c>
      <c r="D42" s="42"/>
      <c r="E42" s="68" t="s">
        <v>10</v>
      </c>
      <c r="G42" s="68" t="s">
        <v>9</v>
      </c>
      <c r="H42" s="42"/>
      <c r="I42" s="68" t="s">
        <v>10</v>
      </c>
    </row>
    <row r="43" spans="1:11" ht="22.5" customHeight="1">
      <c r="A43" s="3"/>
      <c r="B43" s="42"/>
      <c r="C43" s="68" t="s">
        <v>11</v>
      </c>
      <c r="D43" s="42"/>
      <c r="E43" s="68"/>
      <c r="G43" s="68" t="s">
        <v>11</v>
      </c>
      <c r="H43" s="42"/>
      <c r="I43" s="68"/>
    </row>
    <row r="44" spans="1:11" ht="22.5" customHeight="1">
      <c r="A44" s="3"/>
      <c r="B44" s="42"/>
      <c r="C44" s="215" t="s">
        <v>12</v>
      </c>
      <c r="D44" s="215"/>
      <c r="E44" s="215"/>
      <c r="F44" s="215"/>
      <c r="G44" s="215"/>
      <c r="H44" s="215"/>
      <c r="I44" s="215"/>
    </row>
    <row r="45" spans="1:11">
      <c r="A45" s="9" t="s">
        <v>43</v>
      </c>
      <c r="H45" s="25"/>
    </row>
    <row r="46" spans="1:11">
      <c r="A46" s="5" t="s">
        <v>44</v>
      </c>
      <c r="B46" s="45"/>
      <c r="C46" s="63">
        <v>106457</v>
      </c>
      <c r="D46" s="45"/>
      <c r="E46" s="25">
        <v>68196</v>
      </c>
      <c r="F46" s="25"/>
      <c r="G46" s="25">
        <v>106457</v>
      </c>
      <c r="H46" s="25"/>
      <c r="I46" s="25">
        <v>68196</v>
      </c>
      <c r="J46" s="117"/>
    </row>
    <row r="47" spans="1:11">
      <c r="A47" s="64" t="s">
        <v>45</v>
      </c>
      <c r="B47" s="45">
        <v>2</v>
      </c>
      <c r="C47" s="63">
        <v>86419</v>
      </c>
      <c r="E47" s="25">
        <v>93332</v>
      </c>
      <c r="F47" s="25"/>
      <c r="G47" s="25">
        <v>86419</v>
      </c>
      <c r="H47" s="25"/>
      <c r="I47" s="25">
        <v>93332</v>
      </c>
      <c r="J47" s="117"/>
    </row>
    <row r="48" spans="1:11">
      <c r="A48" s="5" t="s">
        <v>46</v>
      </c>
      <c r="C48" s="63">
        <v>45200</v>
      </c>
      <c r="E48" s="103">
        <v>89909</v>
      </c>
      <c r="F48" s="25"/>
      <c r="G48" s="63">
        <v>45200</v>
      </c>
      <c r="H48" s="25"/>
      <c r="I48" s="103">
        <v>89909</v>
      </c>
      <c r="J48" s="118"/>
    </row>
    <row r="49" spans="1:11" s="4" customFormat="1">
      <c r="A49" s="4" t="s">
        <v>47</v>
      </c>
      <c r="B49" s="101"/>
      <c r="C49" s="110">
        <f>SUM(C46:C48)</f>
        <v>238076</v>
      </c>
      <c r="D49" s="101"/>
      <c r="E49" s="112">
        <f>SUM(E46:E48)</f>
        <v>251437</v>
      </c>
      <c r="F49" s="33"/>
      <c r="G49" s="110">
        <f>SUM(G46:G48)</f>
        <v>238076</v>
      </c>
      <c r="H49" s="33"/>
      <c r="I49" s="112">
        <f>SUM(I46:I48)</f>
        <v>251437</v>
      </c>
      <c r="K49" s="120"/>
    </row>
    <row r="50" spans="1:11" s="4" customFormat="1">
      <c r="B50" s="101"/>
      <c r="C50" s="33"/>
      <c r="D50" s="101"/>
      <c r="E50" s="33"/>
      <c r="F50" s="33"/>
      <c r="G50" s="33"/>
      <c r="H50" s="33"/>
      <c r="I50" s="33"/>
      <c r="J50" s="117"/>
      <c r="K50" s="120"/>
    </row>
    <row r="51" spans="1:11" s="4" customFormat="1">
      <c r="A51" s="9" t="s">
        <v>48</v>
      </c>
      <c r="B51" s="101"/>
      <c r="C51" s="33"/>
      <c r="D51" s="101"/>
      <c r="E51" s="33"/>
      <c r="F51" s="33"/>
      <c r="G51" s="33"/>
      <c r="H51" s="33"/>
      <c r="I51" s="33"/>
      <c r="J51" s="117"/>
      <c r="K51" s="120"/>
    </row>
    <row r="52" spans="1:11" customFormat="1">
      <c r="A52" t="s">
        <v>49</v>
      </c>
      <c r="C52" s="67"/>
      <c r="D52" s="67"/>
      <c r="E52" s="67"/>
      <c r="F52" s="67"/>
      <c r="G52" s="67"/>
      <c r="H52" s="67"/>
      <c r="I52" s="67"/>
      <c r="J52" s="118"/>
      <c r="K52" s="121"/>
    </row>
    <row r="53" spans="1:11" customFormat="1">
      <c r="A53" s="78" t="s">
        <v>50</v>
      </c>
      <c r="B53" s="45"/>
      <c r="C53" s="27">
        <v>62432</v>
      </c>
      <c r="D53" s="44"/>
      <c r="E53" s="27">
        <v>55393</v>
      </c>
      <c r="F53" s="27"/>
      <c r="G53" s="27">
        <v>62432</v>
      </c>
      <c r="H53" s="27"/>
      <c r="I53" s="27">
        <v>55393</v>
      </c>
      <c r="J53" s="1"/>
      <c r="K53" s="119"/>
    </row>
    <row r="54" spans="1:11" s="4" customFormat="1">
      <c r="A54" s="4" t="s">
        <v>51</v>
      </c>
      <c r="B54" s="101"/>
      <c r="C54" s="110">
        <f>SUM(C53)</f>
        <v>62432</v>
      </c>
      <c r="D54" s="101"/>
      <c r="E54" s="110">
        <f>SUM(E53)</f>
        <v>55393</v>
      </c>
      <c r="F54" s="33"/>
      <c r="G54" s="110">
        <f>SUM(G53)</f>
        <v>62432</v>
      </c>
      <c r="H54" s="33"/>
      <c r="I54" s="110">
        <f>SUM(I53)</f>
        <v>55393</v>
      </c>
      <c r="K54" s="120"/>
    </row>
    <row r="55" spans="1:11" s="4" customFormat="1" ht="14.1" customHeight="1">
      <c r="B55" s="101"/>
      <c r="C55" s="113"/>
      <c r="D55" s="101"/>
      <c r="E55" s="113"/>
      <c r="F55" s="33"/>
      <c r="G55" s="113"/>
      <c r="H55" s="33"/>
      <c r="I55" s="113"/>
      <c r="K55" s="120"/>
    </row>
    <row r="56" spans="1:11" s="4" customFormat="1">
      <c r="A56" s="4" t="s">
        <v>52</v>
      </c>
      <c r="B56" s="101"/>
      <c r="C56" s="112">
        <f>SUM(C49,C54)</f>
        <v>300508</v>
      </c>
      <c r="D56" s="101"/>
      <c r="E56" s="112">
        <f>SUM(E49,E54)</f>
        <v>306830</v>
      </c>
      <c r="F56" s="29"/>
      <c r="G56" s="112">
        <f>SUM(G49,G54)</f>
        <v>300508</v>
      </c>
      <c r="H56" s="29"/>
      <c r="I56" s="112">
        <f>SUM(I49,I54)</f>
        <v>306830</v>
      </c>
      <c r="K56" s="120"/>
    </row>
    <row r="57" spans="1:11">
      <c r="A57" s="4"/>
      <c r="F57" s="26"/>
      <c r="H57" s="25"/>
    </row>
    <row r="58" spans="1:11">
      <c r="A58" s="16" t="s">
        <v>53</v>
      </c>
      <c r="F58" s="26"/>
      <c r="G58" s="27"/>
      <c r="H58" s="25"/>
      <c r="I58" s="27"/>
    </row>
    <row r="59" spans="1:11">
      <c r="A59" s="5" t="s">
        <v>54</v>
      </c>
      <c r="B59" s="102"/>
      <c r="C59" s="102"/>
      <c r="D59" s="102"/>
      <c r="E59" s="102"/>
      <c r="F59" s="26"/>
      <c r="G59" s="27"/>
      <c r="H59" s="25"/>
      <c r="I59" s="27"/>
    </row>
    <row r="60" spans="1:11">
      <c r="A60" s="5" t="s">
        <v>55</v>
      </c>
      <c r="B60" s="102"/>
      <c r="C60" s="27"/>
      <c r="D60" s="102"/>
      <c r="E60" s="27"/>
      <c r="F60" s="27"/>
      <c r="G60" s="27"/>
      <c r="H60" s="27"/>
      <c r="I60" s="27"/>
    </row>
    <row r="61" spans="1:11" ht="22.5" thickBot="1">
      <c r="A61" s="59" t="s">
        <v>56</v>
      </c>
      <c r="B61" s="102"/>
      <c r="C61" s="107">
        <v>600000</v>
      </c>
      <c r="D61" s="102"/>
      <c r="E61" s="107">
        <v>600000</v>
      </c>
      <c r="F61" s="25"/>
      <c r="G61" s="107">
        <v>600000</v>
      </c>
      <c r="H61" s="25"/>
      <c r="I61" s="107">
        <v>600000</v>
      </c>
    </row>
    <row r="62" spans="1:11" ht="22.5" thickTop="1">
      <c r="A62" s="5" t="s">
        <v>57</v>
      </c>
      <c r="B62" s="102"/>
      <c r="C62" s="25"/>
      <c r="D62" s="102"/>
      <c r="E62" s="25"/>
      <c r="F62" s="25"/>
      <c r="H62" s="25"/>
    </row>
    <row r="63" spans="1:11">
      <c r="A63" s="59" t="s">
        <v>58</v>
      </c>
      <c r="B63" s="102"/>
      <c r="C63" s="25">
        <v>360000</v>
      </c>
      <c r="D63" s="102"/>
      <c r="E63" s="25">
        <v>360000</v>
      </c>
      <c r="F63" s="25"/>
      <c r="G63" s="25">
        <v>360000</v>
      </c>
      <c r="H63" s="25"/>
      <c r="I63" s="25">
        <v>360000</v>
      </c>
    </row>
    <row r="64" spans="1:11">
      <c r="A64" s="64" t="s">
        <v>59</v>
      </c>
      <c r="C64" s="25"/>
      <c r="D64" s="102"/>
      <c r="E64" s="25"/>
      <c r="F64" s="26"/>
      <c r="H64" s="25"/>
    </row>
    <row r="65" spans="1:14">
      <c r="A65" s="5" t="s">
        <v>60</v>
      </c>
      <c r="B65" s="102"/>
      <c r="C65" s="31">
        <v>615600</v>
      </c>
      <c r="D65" s="102"/>
      <c r="E65" s="31">
        <v>615600</v>
      </c>
      <c r="F65" s="25"/>
      <c r="G65" s="31">
        <v>615600</v>
      </c>
      <c r="H65" s="25"/>
      <c r="I65" s="31">
        <v>615600</v>
      </c>
    </row>
    <row r="66" spans="1:14">
      <c r="A66" s="5" t="s">
        <v>61</v>
      </c>
      <c r="C66" s="25"/>
      <c r="E66" s="25"/>
      <c r="F66" s="26"/>
      <c r="H66" s="25"/>
    </row>
    <row r="67" spans="1:14">
      <c r="A67" s="59" t="s">
        <v>62</v>
      </c>
      <c r="C67" s="25"/>
      <c r="E67" s="25"/>
      <c r="F67" s="26"/>
      <c r="H67" s="25"/>
    </row>
    <row r="68" spans="1:14">
      <c r="A68" s="64" t="s">
        <v>63</v>
      </c>
      <c r="B68" s="45"/>
      <c r="C68" s="31">
        <v>60000</v>
      </c>
      <c r="D68" s="45"/>
      <c r="E68" s="31">
        <v>60000</v>
      </c>
      <c r="F68" s="25"/>
      <c r="G68" s="31">
        <v>60000</v>
      </c>
      <c r="H68" s="31"/>
      <c r="I68" s="31">
        <v>60000</v>
      </c>
    </row>
    <row r="69" spans="1:14">
      <c r="A69" s="5" t="s">
        <v>64</v>
      </c>
      <c r="C69" s="31">
        <v>1772036</v>
      </c>
      <c r="D69" s="45"/>
      <c r="E69" s="31">
        <v>1823892</v>
      </c>
      <c r="F69" s="25"/>
      <c r="G69" s="106">
        <v>1751378</v>
      </c>
      <c r="H69" s="25"/>
      <c r="I69" s="106">
        <v>1803939</v>
      </c>
    </row>
    <row r="70" spans="1:14">
      <c r="A70" s="4" t="s">
        <v>65</v>
      </c>
      <c r="C70" s="110">
        <f>SUM(C63:C69)</f>
        <v>2807636</v>
      </c>
      <c r="D70" s="45"/>
      <c r="E70" s="110">
        <f>SUM(E63:E69)</f>
        <v>2859492</v>
      </c>
      <c r="F70" s="33"/>
      <c r="G70" s="110">
        <f>SUM(G63:G69)</f>
        <v>2786978</v>
      </c>
      <c r="H70" s="33"/>
      <c r="I70" s="110">
        <f>SUM(I63:I69)</f>
        <v>2839539</v>
      </c>
    </row>
    <row r="71" spans="1:14">
      <c r="D71" s="45"/>
      <c r="F71" s="26"/>
      <c r="G71" s="27"/>
      <c r="H71" s="71"/>
      <c r="I71" s="27"/>
    </row>
    <row r="72" spans="1:14" ht="22.5" thickBot="1">
      <c r="A72" s="2" t="s">
        <v>66</v>
      </c>
      <c r="C72" s="111">
        <f>+C70+C56</f>
        <v>3108144</v>
      </c>
      <c r="D72" s="45"/>
      <c r="E72" s="111">
        <f>+E70+E56</f>
        <v>3166322</v>
      </c>
      <c r="F72" s="114"/>
      <c r="G72" s="111">
        <f>+G70+G56</f>
        <v>3087486</v>
      </c>
      <c r="H72" s="114"/>
      <c r="I72" s="111">
        <f>+I70+I56</f>
        <v>3146369</v>
      </c>
      <c r="J72" s="67"/>
      <c r="K72" s="121"/>
      <c r="L72" s="26"/>
      <c r="M72" s="26"/>
      <c r="N72" s="115"/>
    </row>
    <row r="73" spans="1:14" ht="24.75" customHeight="1" thickTop="1">
      <c r="D73" s="45"/>
      <c r="F73" s="26"/>
      <c r="G73" s="44"/>
      <c r="I73" s="44"/>
    </row>
    <row r="74" spans="1:14" ht="24.75" customHeight="1">
      <c r="F74" s="26"/>
      <c r="G74" s="44"/>
      <c r="I74" s="44"/>
    </row>
    <row r="75" spans="1:14" ht="24.75" customHeight="1"/>
    <row r="76" spans="1:14" ht="24.75" customHeight="1"/>
    <row r="77" spans="1:14" ht="24.75" customHeight="1"/>
    <row r="78" spans="1:14" ht="24.75" customHeight="1"/>
  </sheetData>
  <mergeCells count="8">
    <mergeCell ref="C40:E40"/>
    <mergeCell ref="G40:I40"/>
    <mergeCell ref="C44:I44"/>
    <mergeCell ref="C4:E4"/>
    <mergeCell ref="C5:E5"/>
    <mergeCell ref="G5:I5"/>
    <mergeCell ref="C9:I9"/>
    <mergeCell ref="C39:E39"/>
  </mergeCells>
  <pageMargins left="0.8" right="0.8" top="0.48" bottom="0.5" header="0.5" footer="0.5"/>
  <pageSetup paperSize="9" scale="78" firstPageNumber="3" orientation="portrait" useFirstPageNumber="1" r:id="rId1"/>
  <headerFooter>
    <oddFooter>&amp;Lหมายเหตุประกอบงบการเงินระหว่างกาลเป็นส่วนหนึ่งของงบการเงินแบบย่อนี้&amp;C&amp;P</oddFooter>
  </headerFooter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CFF"/>
  </sheetPr>
  <dimension ref="A1:Q63"/>
  <sheetViews>
    <sheetView view="pageBreakPreview" zoomScaleSheetLayoutView="100" workbookViewId="0">
      <selection activeCell="C34" sqref="C34"/>
    </sheetView>
  </sheetViews>
  <sheetFormatPr defaultColWidth="11" defaultRowHeight="24.75" customHeight="1"/>
  <cols>
    <col min="1" max="1" width="44.5703125" style="1" customWidth="1"/>
    <col min="2" max="2" width="9.42578125" style="44" customWidth="1"/>
    <col min="3" max="3" width="11.140625" style="44" customWidth="1"/>
    <col min="4" max="4" width="1.85546875" style="44" customWidth="1"/>
    <col min="5" max="5" width="11.140625" style="44" customWidth="1"/>
    <col min="6" max="6" width="1.85546875" style="1" customWidth="1"/>
    <col min="7" max="7" width="11.140625" style="25" customWidth="1"/>
    <col min="8" max="8" width="1.85546875" style="7" customWidth="1"/>
    <col min="9" max="9" width="11.140625" style="25" customWidth="1"/>
    <col min="10" max="10" width="15.85546875" style="1" customWidth="1"/>
    <col min="11" max="11" width="15" style="79" bestFit="1" customWidth="1"/>
    <col min="12" max="12" width="10.140625" style="79" customWidth="1"/>
    <col min="13" max="13" width="11.7109375" style="79" bestFit="1" customWidth="1"/>
    <col min="14" max="14" width="11.140625" style="79" bestFit="1" customWidth="1"/>
    <col min="15" max="17" width="11" style="79"/>
    <col min="18" max="16384" width="11" style="1"/>
  </cols>
  <sheetData>
    <row r="1" spans="1:17" ht="24.75" customHeight="1">
      <c r="A1" s="3" t="s">
        <v>0</v>
      </c>
    </row>
    <row r="2" spans="1:17" ht="24.75" customHeight="1">
      <c r="A2" s="3" t="s">
        <v>67</v>
      </c>
      <c r="B2" s="41"/>
      <c r="C2" s="41"/>
      <c r="D2" s="41"/>
      <c r="E2" s="41"/>
      <c r="F2" s="3"/>
      <c r="G2" s="8"/>
      <c r="H2" s="8"/>
      <c r="I2" s="8"/>
    </row>
    <row r="3" spans="1:17" ht="17.25" customHeight="1">
      <c r="A3" s="5"/>
      <c r="B3" s="43"/>
      <c r="C3" s="43"/>
      <c r="D3" s="43"/>
      <c r="E3" s="43"/>
      <c r="G3" s="73"/>
      <c r="H3" s="74"/>
      <c r="I3" s="73"/>
    </row>
    <row r="4" spans="1:17" ht="22.5" customHeight="1">
      <c r="A4" s="3"/>
      <c r="B4" s="41"/>
      <c r="C4" s="213" t="s">
        <v>2</v>
      </c>
      <c r="D4" s="213"/>
      <c r="E4" s="213"/>
      <c r="F4" s="4"/>
      <c r="G4" s="4"/>
      <c r="H4" s="4"/>
      <c r="I4" s="4"/>
    </row>
    <row r="5" spans="1:17" ht="22.5" customHeight="1">
      <c r="A5" s="2"/>
      <c r="B5" s="10"/>
      <c r="C5" s="213" t="s">
        <v>3</v>
      </c>
      <c r="D5" s="213"/>
      <c r="E5" s="213"/>
      <c r="F5" s="4"/>
      <c r="G5" s="214" t="s">
        <v>4</v>
      </c>
      <c r="H5" s="214"/>
      <c r="I5" s="214"/>
    </row>
    <row r="6" spans="1:17" ht="22.5" customHeight="1">
      <c r="A6" s="2"/>
      <c r="B6" s="10"/>
      <c r="C6" s="216" t="s">
        <v>68</v>
      </c>
      <c r="D6" s="217"/>
      <c r="E6" s="217"/>
      <c r="F6" s="4"/>
      <c r="G6" s="216" t="s">
        <v>68</v>
      </c>
      <c r="H6" s="217"/>
      <c r="I6" s="217"/>
    </row>
    <row r="7" spans="1:17" ht="22.5" customHeight="1">
      <c r="A7" s="2"/>
      <c r="B7" s="10"/>
      <c r="C7" s="216" t="s">
        <v>69</v>
      </c>
      <c r="D7" s="216"/>
      <c r="E7" s="216"/>
      <c r="F7" s="4"/>
      <c r="G7" s="216" t="s">
        <v>69</v>
      </c>
      <c r="H7" s="216"/>
      <c r="I7" s="216"/>
    </row>
    <row r="8" spans="1:17" ht="22.5" customHeight="1">
      <c r="B8" s="42" t="s">
        <v>8</v>
      </c>
      <c r="C8" s="68" t="s">
        <v>9</v>
      </c>
      <c r="D8" s="42"/>
      <c r="E8" s="68" t="s">
        <v>10</v>
      </c>
      <c r="G8" s="68" t="s">
        <v>9</v>
      </c>
      <c r="H8" s="42"/>
      <c r="I8" s="68" t="s">
        <v>10</v>
      </c>
    </row>
    <row r="9" spans="1:17" ht="22.5" customHeight="1">
      <c r="A9" s="3"/>
      <c r="B9" s="42"/>
      <c r="C9" s="215" t="s">
        <v>12</v>
      </c>
      <c r="D9" s="215"/>
      <c r="E9" s="215"/>
      <c r="F9" s="215"/>
      <c r="G9" s="215"/>
      <c r="H9" s="215"/>
      <c r="I9" s="215"/>
    </row>
    <row r="10" spans="1:17" ht="22.5" customHeight="1">
      <c r="A10" s="16" t="s">
        <v>70</v>
      </c>
      <c r="B10" s="45"/>
      <c r="C10" s="45"/>
      <c r="D10" s="45"/>
      <c r="E10" s="45"/>
    </row>
    <row r="11" spans="1:17" ht="22.5" customHeight="1">
      <c r="A11" s="5" t="s">
        <v>71</v>
      </c>
      <c r="B11" s="45" t="s">
        <v>72</v>
      </c>
      <c r="C11" s="160">
        <v>849856</v>
      </c>
      <c r="D11" s="159"/>
      <c r="E11" s="160">
        <v>839169</v>
      </c>
      <c r="F11" s="160"/>
      <c r="G11" s="160">
        <v>849856</v>
      </c>
      <c r="H11" s="160"/>
      <c r="I11" s="160">
        <v>839169</v>
      </c>
      <c r="J11" s="117"/>
      <c r="K11" s="122"/>
    </row>
    <row r="12" spans="1:17" ht="22.5" customHeight="1">
      <c r="A12" s="1" t="s">
        <v>73</v>
      </c>
      <c r="B12" s="45">
        <v>2</v>
      </c>
      <c r="C12" s="160">
        <v>11281</v>
      </c>
      <c r="D12" s="159"/>
      <c r="E12" s="169">
        <v>10417</v>
      </c>
      <c r="F12" s="160"/>
      <c r="G12" s="160">
        <v>11281</v>
      </c>
      <c r="H12" s="160"/>
      <c r="I12" s="169">
        <v>10417</v>
      </c>
      <c r="J12" s="117"/>
      <c r="K12" s="122"/>
    </row>
    <row r="13" spans="1:17" s="4" customFormat="1" ht="22.5" customHeight="1">
      <c r="A13" s="4" t="s">
        <v>74</v>
      </c>
      <c r="B13" s="46"/>
      <c r="C13" s="170">
        <f>SUM(C11:C12)</f>
        <v>861137</v>
      </c>
      <c r="D13" s="163"/>
      <c r="E13" s="170">
        <f>SUM(E11:E12)</f>
        <v>849586</v>
      </c>
      <c r="F13" s="123"/>
      <c r="G13" s="170">
        <f>SUM(G11:G12)</f>
        <v>861137</v>
      </c>
      <c r="H13" s="123"/>
      <c r="I13" s="170">
        <f>SUM(I11:I12)</f>
        <v>849586</v>
      </c>
      <c r="K13" s="123"/>
      <c r="L13" s="80"/>
      <c r="M13" s="80"/>
      <c r="N13" s="80"/>
      <c r="O13" s="80"/>
      <c r="P13" s="80"/>
      <c r="Q13" s="80"/>
    </row>
    <row r="14" spans="1:17" ht="17.25" customHeight="1">
      <c r="B14" s="45"/>
      <c r="C14" s="159"/>
      <c r="D14" s="159"/>
      <c r="E14" s="159"/>
      <c r="F14" s="160"/>
      <c r="G14" s="160"/>
      <c r="H14" s="160"/>
      <c r="I14" s="160"/>
    </row>
    <row r="15" spans="1:17" ht="22.5" customHeight="1">
      <c r="A15" s="16" t="s">
        <v>75</v>
      </c>
      <c r="B15" s="45"/>
      <c r="C15" s="159"/>
      <c r="D15" s="159"/>
      <c r="E15" s="159"/>
      <c r="F15" s="160"/>
      <c r="G15" s="166"/>
      <c r="H15" s="166"/>
      <c r="I15" s="166"/>
    </row>
    <row r="16" spans="1:17" ht="22.5" customHeight="1">
      <c r="A16" s="5" t="s">
        <v>76</v>
      </c>
      <c r="B16" s="45"/>
      <c r="C16" s="160">
        <v>521317</v>
      </c>
      <c r="D16" s="159"/>
      <c r="E16" s="160">
        <v>528902</v>
      </c>
      <c r="F16" s="160"/>
      <c r="G16" s="160">
        <v>521317</v>
      </c>
      <c r="H16" s="160"/>
      <c r="I16" s="160">
        <v>528902</v>
      </c>
      <c r="K16" s="122"/>
    </row>
    <row r="17" spans="1:17" ht="22.5" customHeight="1">
      <c r="A17" s="64" t="s">
        <v>77</v>
      </c>
      <c r="B17" s="45"/>
      <c r="C17" s="160">
        <v>76281</v>
      </c>
      <c r="D17" s="159"/>
      <c r="E17" s="122">
        <v>67281</v>
      </c>
      <c r="F17" s="160"/>
      <c r="G17" s="160">
        <v>76281</v>
      </c>
      <c r="H17" s="160"/>
      <c r="I17" s="122">
        <v>67281</v>
      </c>
      <c r="K17" s="122"/>
    </row>
    <row r="18" spans="1:17" ht="22.5" customHeight="1">
      <c r="A18" s="5" t="s">
        <v>78</v>
      </c>
      <c r="B18" s="45"/>
      <c r="C18" s="160">
        <v>37021</v>
      </c>
      <c r="D18" s="159"/>
      <c r="E18" s="160">
        <v>32305</v>
      </c>
      <c r="F18" s="160"/>
      <c r="G18" s="160">
        <v>37021</v>
      </c>
      <c r="H18" s="160"/>
      <c r="I18" s="160">
        <v>32305</v>
      </c>
      <c r="K18" s="122"/>
    </row>
    <row r="19" spans="1:17" s="4" customFormat="1" ht="22.5" customHeight="1">
      <c r="A19" s="4" t="s">
        <v>79</v>
      </c>
      <c r="B19" s="47"/>
      <c r="C19" s="170">
        <f>SUM(C16:C18)</f>
        <v>634619</v>
      </c>
      <c r="D19" s="171"/>
      <c r="E19" s="170">
        <f>SUM(E16:E18)</f>
        <v>628488</v>
      </c>
      <c r="F19" s="123"/>
      <c r="G19" s="170">
        <f>SUM(G16:G18)</f>
        <v>634619</v>
      </c>
      <c r="H19" s="123"/>
      <c r="I19" s="170">
        <f>SUM(I16:I18)</f>
        <v>628488</v>
      </c>
      <c r="K19" s="80"/>
      <c r="L19" s="80"/>
      <c r="M19" s="80"/>
      <c r="N19" s="80"/>
      <c r="O19" s="80"/>
      <c r="P19" s="80"/>
      <c r="Q19" s="80"/>
    </row>
    <row r="20" spans="1:17" ht="17.25" customHeight="1">
      <c r="A20" s="4"/>
      <c r="B20" s="45"/>
      <c r="C20" s="172"/>
      <c r="D20" s="172"/>
      <c r="E20" s="172"/>
      <c r="F20" s="160"/>
      <c r="G20" s="160"/>
      <c r="H20" s="160"/>
      <c r="I20" s="160"/>
    </row>
    <row r="21" spans="1:17" s="4" customFormat="1" ht="22.5" customHeight="1">
      <c r="A21" s="2" t="s">
        <v>80</v>
      </c>
      <c r="B21" s="48"/>
      <c r="C21" s="123">
        <f>C13-C19</f>
        <v>226518</v>
      </c>
      <c r="D21" s="163"/>
      <c r="E21" s="123">
        <f>E13-E19</f>
        <v>221098</v>
      </c>
      <c r="F21" s="123"/>
      <c r="G21" s="123">
        <f>G13-G19</f>
        <v>226518</v>
      </c>
      <c r="H21" s="123"/>
      <c r="I21" s="123">
        <f>I13-I19</f>
        <v>221098</v>
      </c>
      <c r="K21" s="80"/>
      <c r="L21" s="80"/>
      <c r="M21" s="80"/>
      <c r="N21" s="80"/>
      <c r="O21" s="80"/>
      <c r="P21" s="80"/>
      <c r="Q21" s="80"/>
    </row>
    <row r="22" spans="1:17" ht="22.5" customHeight="1">
      <c r="A22" s="64" t="s">
        <v>81</v>
      </c>
      <c r="B22" s="48"/>
      <c r="C22" s="173">
        <v>235</v>
      </c>
      <c r="D22" s="172"/>
      <c r="E22" s="173">
        <v>-306</v>
      </c>
      <c r="F22" s="160"/>
      <c r="G22" s="127">
        <v>0</v>
      </c>
      <c r="H22" s="160"/>
      <c r="I22" s="127">
        <v>0</v>
      </c>
    </row>
    <row r="23" spans="1:17" s="4" customFormat="1" ht="22.5" customHeight="1">
      <c r="A23" s="4" t="s">
        <v>82</v>
      </c>
      <c r="B23" s="46"/>
      <c r="C23" s="123">
        <f>SUM(C21:C22)</f>
        <v>226753</v>
      </c>
      <c r="D23" s="163"/>
      <c r="E23" s="123">
        <f>SUM(E21:E22)</f>
        <v>220792</v>
      </c>
      <c r="F23" s="123"/>
      <c r="G23" s="123">
        <f>SUM(G21:G22)</f>
        <v>226518</v>
      </c>
      <c r="H23" s="123"/>
      <c r="I23" s="123">
        <f>SUM(I21:I22)</f>
        <v>221098</v>
      </c>
      <c r="K23" s="80"/>
      <c r="L23" s="80"/>
      <c r="M23" s="80"/>
      <c r="N23" s="80"/>
      <c r="O23" s="80"/>
      <c r="P23" s="80"/>
      <c r="Q23" s="80"/>
    </row>
    <row r="24" spans="1:17" ht="22.5" customHeight="1">
      <c r="A24" t="s">
        <v>83</v>
      </c>
      <c r="B24" s="45"/>
      <c r="C24" s="160">
        <v>-45390</v>
      </c>
      <c r="D24" s="159"/>
      <c r="E24" s="169">
        <v>-44404</v>
      </c>
      <c r="F24" s="160"/>
      <c r="G24" s="160">
        <v>-45343</v>
      </c>
      <c r="H24" s="160"/>
      <c r="I24" s="169">
        <v>-44465</v>
      </c>
      <c r="J24" s="179"/>
    </row>
    <row r="25" spans="1:17" ht="22.5" customHeight="1" thickBot="1">
      <c r="A25" s="4" t="s">
        <v>84</v>
      </c>
      <c r="B25" s="45"/>
      <c r="C25" s="174">
        <f>C23+C24</f>
        <v>181363</v>
      </c>
      <c r="D25" s="159"/>
      <c r="E25" s="174">
        <f>E23+E24</f>
        <v>176388</v>
      </c>
      <c r="F25" s="123"/>
      <c r="G25" s="174">
        <f>G23+G24</f>
        <v>181175</v>
      </c>
      <c r="H25" s="123"/>
      <c r="I25" s="174">
        <f>I23+I24</f>
        <v>176633</v>
      </c>
    </row>
    <row r="26" spans="1:17" s="98" customFormat="1" ht="17.25" customHeight="1" thickTop="1">
      <c r="A26" s="94"/>
      <c r="B26" s="45"/>
      <c r="C26" s="175"/>
      <c r="D26" s="175"/>
      <c r="E26" s="175"/>
      <c r="F26" s="176"/>
      <c r="G26" s="177"/>
      <c r="H26" s="177"/>
      <c r="I26" s="177"/>
      <c r="K26" s="99"/>
      <c r="L26" s="99"/>
      <c r="M26" s="99"/>
      <c r="N26" s="99"/>
      <c r="O26" s="99"/>
      <c r="P26" s="99"/>
      <c r="Q26" s="99"/>
    </row>
    <row r="27" spans="1:17" ht="22.5" customHeight="1" thickBot="1">
      <c r="A27" s="4" t="s">
        <v>85</v>
      </c>
      <c r="B27" s="45"/>
      <c r="C27" s="178">
        <f>C25</f>
        <v>181363</v>
      </c>
      <c r="D27" s="159"/>
      <c r="E27" s="178">
        <f>E25</f>
        <v>176388</v>
      </c>
      <c r="F27" s="123"/>
      <c r="G27" s="178">
        <f>G25</f>
        <v>181175</v>
      </c>
      <c r="H27" s="123"/>
      <c r="I27" s="178">
        <f>I25</f>
        <v>176633</v>
      </c>
    </row>
    <row r="28" spans="1:17" s="98" customFormat="1" ht="17.25" customHeight="1" thickTop="1">
      <c r="A28" s="94"/>
      <c r="B28" s="45"/>
      <c r="C28" s="95"/>
      <c r="D28" s="95"/>
      <c r="E28" s="95"/>
      <c r="F28" s="96"/>
      <c r="G28" s="97"/>
      <c r="H28" s="97"/>
      <c r="I28" s="97"/>
      <c r="K28" s="99"/>
      <c r="L28" s="99"/>
      <c r="M28" s="99"/>
      <c r="N28" s="99"/>
      <c r="O28" s="99"/>
      <c r="P28" s="99"/>
      <c r="Q28" s="99"/>
    </row>
    <row r="29" spans="1:17" ht="28.15" customHeight="1" thickBot="1">
      <c r="A29" s="4" t="s">
        <v>86</v>
      </c>
      <c r="B29" s="45">
        <v>7</v>
      </c>
      <c r="C29" s="39">
        <f>+C25/360000</f>
        <v>0.50378611111111116</v>
      </c>
      <c r="D29" s="40"/>
      <c r="E29" s="39">
        <f>+E25/360000</f>
        <v>0.48996666666666666</v>
      </c>
      <c r="F29" s="17"/>
      <c r="G29" s="39">
        <f>+G25/360000</f>
        <v>0.50326388888888884</v>
      </c>
      <c r="H29" s="17"/>
      <c r="I29" s="39">
        <f>+I25/360000</f>
        <v>0.49064722222222223</v>
      </c>
    </row>
    <row r="30" spans="1:17" ht="24.75" customHeight="1" thickTop="1"/>
    <row r="63" spans="2:17" ht="24.75" customHeight="1">
      <c r="B63" s="1"/>
      <c r="C63" s="89"/>
      <c r="D63" s="89"/>
      <c r="E63" s="89"/>
      <c r="F63" s="90"/>
      <c r="G63" s="93"/>
      <c r="H63" s="91"/>
      <c r="I63" s="93"/>
      <c r="K63" s="1"/>
      <c r="L63" s="1"/>
      <c r="M63" s="1"/>
      <c r="N63" s="1"/>
      <c r="O63" s="1"/>
      <c r="P63" s="1"/>
      <c r="Q63" s="1"/>
    </row>
  </sheetData>
  <mergeCells count="8">
    <mergeCell ref="C9:I9"/>
    <mergeCell ref="C4:E4"/>
    <mergeCell ref="C5:E5"/>
    <mergeCell ref="G5:I5"/>
    <mergeCell ref="C6:E6"/>
    <mergeCell ref="G6:I6"/>
    <mergeCell ref="C7:E7"/>
    <mergeCell ref="G7:I7"/>
  </mergeCells>
  <pageMargins left="0.8" right="0.8" top="0.48" bottom="0.5" header="0.5" footer="0.5"/>
  <pageSetup paperSize="9" scale="91" firstPageNumber="5" orientation="portrait" useFirstPageNumber="1" r:id="rId1"/>
  <headerFooter>
    <oddFooter>&amp;Lหมายเหตุประกอบงบการเงินระหว่างกาลเป็นส่วนหนึ่งของงบการเงินแบบย่อนี้&amp;C&amp;P</oddFooter>
  </headerFooter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CFF"/>
  </sheetPr>
  <dimension ref="A1:I63"/>
  <sheetViews>
    <sheetView view="pageBreakPreview" topLeftCell="A4" zoomScale="110" zoomScaleSheetLayoutView="110" workbookViewId="0">
      <selection activeCell="K18" sqref="K18"/>
    </sheetView>
  </sheetViews>
  <sheetFormatPr defaultColWidth="11" defaultRowHeight="24.75" customHeight="1"/>
  <cols>
    <col min="1" max="1" width="44.5703125" style="1" customWidth="1"/>
    <col min="2" max="2" width="9.42578125" style="44" customWidth="1"/>
    <col min="3" max="3" width="11.140625" style="44" customWidth="1"/>
    <col min="4" max="4" width="1.85546875" style="44" customWidth="1"/>
    <col min="5" max="5" width="11.140625" style="44" customWidth="1"/>
    <col min="6" max="6" width="1.85546875" style="1" customWidth="1"/>
    <col min="7" max="7" width="11.140625" style="25" customWidth="1"/>
    <col min="8" max="8" width="1.85546875" style="7" customWidth="1"/>
    <col min="9" max="9" width="11.140625" style="25" customWidth="1"/>
    <col min="10" max="16384" width="11" style="1"/>
  </cols>
  <sheetData>
    <row r="1" spans="1:9" ht="24.75" customHeight="1">
      <c r="A1" s="3" t="s">
        <v>0</v>
      </c>
    </row>
    <row r="2" spans="1:9" ht="24.75" customHeight="1">
      <c r="A2" s="3" t="s">
        <v>67</v>
      </c>
      <c r="B2" s="41"/>
      <c r="C2" s="41"/>
      <c r="D2" s="41"/>
      <c r="E2" s="41"/>
      <c r="F2" s="3"/>
      <c r="G2" s="8"/>
      <c r="H2" s="8"/>
      <c r="I2" s="8"/>
    </row>
    <row r="3" spans="1:9" ht="17.25" customHeight="1">
      <c r="A3" s="5"/>
      <c r="B3" s="43"/>
      <c r="C3" s="43"/>
      <c r="D3" s="43"/>
      <c r="E3" s="43"/>
      <c r="G3" s="73"/>
      <c r="H3" s="74"/>
      <c r="I3" s="73"/>
    </row>
    <row r="4" spans="1:9" ht="22.5" customHeight="1">
      <c r="A4" s="3"/>
      <c r="B4" s="41"/>
      <c r="C4" s="213" t="s">
        <v>2</v>
      </c>
      <c r="D4" s="213"/>
      <c r="E4" s="213"/>
      <c r="F4" s="4"/>
      <c r="G4" s="4"/>
      <c r="H4" s="4"/>
      <c r="I4" s="4"/>
    </row>
    <row r="5" spans="1:9" ht="22.5" customHeight="1">
      <c r="A5" s="2"/>
      <c r="B5" s="10"/>
      <c r="C5" s="213" t="s">
        <v>3</v>
      </c>
      <c r="D5" s="213"/>
      <c r="E5" s="213"/>
      <c r="F5" s="4"/>
      <c r="G5" s="214" t="s">
        <v>4</v>
      </c>
      <c r="H5" s="214"/>
      <c r="I5" s="214"/>
    </row>
    <row r="6" spans="1:9" ht="22.5" customHeight="1">
      <c r="A6" s="2"/>
      <c r="B6" s="10"/>
      <c r="C6" s="216" t="s">
        <v>87</v>
      </c>
      <c r="D6" s="217"/>
      <c r="E6" s="217"/>
      <c r="F6" s="4"/>
      <c r="G6" s="216" t="s">
        <v>87</v>
      </c>
      <c r="H6" s="217"/>
      <c r="I6" s="217"/>
    </row>
    <row r="7" spans="1:9" ht="22.5" customHeight="1">
      <c r="A7" s="2"/>
      <c r="B7" s="10"/>
      <c r="C7" s="216" t="s">
        <v>69</v>
      </c>
      <c r="D7" s="216"/>
      <c r="E7" s="216"/>
      <c r="F7" s="4"/>
      <c r="G7" s="216" t="s">
        <v>69</v>
      </c>
      <c r="H7" s="216"/>
      <c r="I7" s="216"/>
    </row>
    <row r="8" spans="1:9" ht="22.5" customHeight="1">
      <c r="B8" s="42" t="s">
        <v>8</v>
      </c>
      <c r="C8" s="68" t="s">
        <v>9</v>
      </c>
      <c r="D8" s="42"/>
      <c r="E8" s="68" t="s">
        <v>10</v>
      </c>
      <c r="G8" s="68" t="s">
        <v>9</v>
      </c>
      <c r="H8" s="42"/>
      <c r="I8" s="68" t="s">
        <v>10</v>
      </c>
    </row>
    <row r="9" spans="1:9" ht="22.5" customHeight="1">
      <c r="A9" s="3"/>
      <c r="B9" s="42"/>
      <c r="C9" s="215" t="s">
        <v>12</v>
      </c>
      <c r="D9" s="215"/>
      <c r="E9" s="215"/>
      <c r="F9" s="215"/>
      <c r="G9" s="215"/>
      <c r="H9" s="215"/>
      <c r="I9" s="215"/>
    </row>
    <row r="10" spans="1:9" ht="22.5" customHeight="1">
      <c r="A10" s="16" t="s">
        <v>70</v>
      </c>
      <c r="B10" s="45"/>
      <c r="C10" s="45"/>
      <c r="D10" s="45"/>
      <c r="E10" s="45"/>
    </row>
    <row r="11" spans="1:9" ht="22.5" customHeight="1">
      <c r="A11" s="5" t="s">
        <v>71</v>
      </c>
      <c r="B11" s="45" t="s">
        <v>72</v>
      </c>
      <c r="C11" s="26">
        <v>2611908</v>
      </c>
      <c r="D11" s="45"/>
      <c r="E11" s="26">
        <v>2371215</v>
      </c>
      <c r="F11" s="26"/>
      <c r="G11" s="26">
        <v>2611908</v>
      </c>
      <c r="H11" s="26"/>
      <c r="I11" s="26">
        <v>2371215</v>
      </c>
    </row>
    <row r="12" spans="1:9" ht="22.5" customHeight="1">
      <c r="A12" s="1" t="s">
        <v>73</v>
      </c>
      <c r="B12" s="45">
        <v>2</v>
      </c>
      <c r="C12" s="26">
        <v>33468</v>
      </c>
      <c r="D12" s="45"/>
      <c r="E12" s="65">
        <v>44352</v>
      </c>
      <c r="F12" s="26"/>
      <c r="G12" s="26">
        <v>34668</v>
      </c>
      <c r="H12" s="26"/>
      <c r="I12" s="65">
        <v>45552</v>
      </c>
    </row>
    <row r="13" spans="1:9" s="4" customFormat="1" ht="22.5" customHeight="1">
      <c r="A13" s="4" t="s">
        <v>74</v>
      </c>
      <c r="B13" s="46"/>
      <c r="C13" s="37">
        <f>SUM(C11:C12)</f>
        <v>2645376</v>
      </c>
      <c r="D13" s="46"/>
      <c r="E13" s="37">
        <f>SUM(E11:E12)</f>
        <v>2415567</v>
      </c>
      <c r="F13" s="11"/>
      <c r="G13" s="37">
        <f>SUM(G11:G12)</f>
        <v>2646576</v>
      </c>
      <c r="H13" s="11"/>
      <c r="I13" s="37">
        <f>SUM(I11:I12)</f>
        <v>2416767</v>
      </c>
    </row>
    <row r="14" spans="1:9" ht="17.25" customHeight="1">
      <c r="B14" s="45"/>
      <c r="C14" s="45"/>
      <c r="D14" s="45"/>
      <c r="E14" s="45"/>
      <c r="F14" s="26"/>
      <c r="G14" s="26"/>
      <c r="H14" s="26"/>
      <c r="I14" s="26"/>
    </row>
    <row r="15" spans="1:9" ht="22.5" customHeight="1">
      <c r="A15" s="16" t="s">
        <v>75</v>
      </c>
      <c r="B15" s="45"/>
      <c r="C15" s="45"/>
      <c r="D15" s="45"/>
      <c r="E15" s="45"/>
      <c r="F15" s="26"/>
      <c r="G15" s="27"/>
      <c r="H15" s="27"/>
      <c r="I15" s="27"/>
    </row>
    <row r="16" spans="1:9" ht="22.5" customHeight="1">
      <c r="A16" s="5" t="s">
        <v>76</v>
      </c>
      <c r="B16" s="45"/>
      <c r="C16" s="26">
        <v>1635608</v>
      </c>
      <c r="D16" s="45"/>
      <c r="E16" s="26">
        <v>1548242</v>
      </c>
      <c r="F16" s="26"/>
      <c r="G16" s="26">
        <v>1635608</v>
      </c>
      <c r="H16" s="26"/>
      <c r="I16" s="26">
        <v>1548242</v>
      </c>
    </row>
    <row r="17" spans="1:9" ht="22.5" customHeight="1">
      <c r="A17" s="64" t="s">
        <v>77</v>
      </c>
      <c r="B17" s="45"/>
      <c r="C17" s="26">
        <v>213085</v>
      </c>
      <c r="D17" s="45"/>
      <c r="E17" s="26">
        <v>198225</v>
      </c>
      <c r="F17" s="26"/>
      <c r="G17" s="26">
        <v>213085</v>
      </c>
      <c r="H17" s="26"/>
      <c r="I17" s="26">
        <v>198225</v>
      </c>
    </row>
    <row r="18" spans="1:9" ht="22.5" customHeight="1">
      <c r="A18" s="5" t="s">
        <v>78</v>
      </c>
      <c r="B18" s="45"/>
      <c r="C18" s="26">
        <v>121225</v>
      </c>
      <c r="D18" s="45"/>
      <c r="E18" s="26">
        <v>112036</v>
      </c>
      <c r="F18" s="26"/>
      <c r="G18" s="26">
        <v>121225</v>
      </c>
      <c r="H18" s="26"/>
      <c r="I18" s="26">
        <v>112036</v>
      </c>
    </row>
    <row r="19" spans="1:9" s="4" customFormat="1" ht="22.5" customHeight="1">
      <c r="A19" s="4" t="s">
        <v>79</v>
      </c>
      <c r="B19" s="47"/>
      <c r="C19" s="37">
        <f>SUM(C16:C18)</f>
        <v>1969918</v>
      </c>
      <c r="D19" s="47"/>
      <c r="E19" s="37">
        <f>SUM(E16:E18)</f>
        <v>1858503</v>
      </c>
      <c r="F19" s="11"/>
      <c r="G19" s="37">
        <f>SUM(G16:G18)</f>
        <v>1969918</v>
      </c>
      <c r="H19" s="11"/>
      <c r="I19" s="37">
        <f>SUM(I16:I18)</f>
        <v>1858503</v>
      </c>
    </row>
    <row r="20" spans="1:9" ht="17.25" customHeight="1">
      <c r="A20" s="4"/>
      <c r="B20" s="45"/>
      <c r="C20" s="48"/>
      <c r="D20" s="48"/>
      <c r="E20" s="48"/>
      <c r="F20" s="26"/>
      <c r="G20" s="26"/>
      <c r="H20" s="26"/>
      <c r="I20" s="26"/>
    </row>
    <row r="21" spans="1:9" s="4" customFormat="1" ht="22.5" customHeight="1">
      <c r="A21" s="2" t="s">
        <v>80</v>
      </c>
      <c r="B21" s="48"/>
      <c r="C21" s="11">
        <f>C13-C19</f>
        <v>675458</v>
      </c>
      <c r="D21" s="46"/>
      <c r="E21" s="11">
        <f>E13-E19</f>
        <v>557064</v>
      </c>
      <c r="F21" s="11"/>
      <c r="G21" s="11">
        <f>G13-G19</f>
        <v>676658</v>
      </c>
      <c r="H21" s="11"/>
      <c r="I21" s="11">
        <f>I13-I19</f>
        <v>558264</v>
      </c>
    </row>
    <row r="22" spans="1:9" ht="22.5" customHeight="1">
      <c r="A22" s="64" t="s">
        <v>81</v>
      </c>
      <c r="B22" s="48">
        <v>4</v>
      </c>
      <c r="C22" s="28">
        <v>2081</v>
      </c>
      <c r="D22" s="48"/>
      <c r="E22" s="28">
        <f>2196</f>
        <v>2196</v>
      </c>
      <c r="F22" s="26"/>
      <c r="G22" s="127">
        <v>0</v>
      </c>
      <c r="H22" s="26"/>
      <c r="I22" s="127">
        <v>0</v>
      </c>
    </row>
    <row r="23" spans="1:9" s="4" customFormat="1" ht="22.5" customHeight="1">
      <c r="A23" s="4" t="s">
        <v>82</v>
      </c>
      <c r="B23" s="46"/>
      <c r="C23" s="11">
        <f>SUM(C21:C22)</f>
        <v>677539</v>
      </c>
      <c r="D23" s="46"/>
      <c r="E23" s="11">
        <f>SUM(E21:E22)</f>
        <v>559260</v>
      </c>
      <c r="F23" s="11"/>
      <c r="G23" s="11">
        <f>SUM(G21:G22)</f>
        <v>676658</v>
      </c>
      <c r="H23" s="11"/>
      <c r="I23" s="11">
        <f>SUM(I21:I22)</f>
        <v>558264</v>
      </c>
    </row>
    <row r="24" spans="1:9" ht="22.5" customHeight="1">
      <c r="A24" t="s">
        <v>83</v>
      </c>
      <c r="B24" s="45"/>
      <c r="C24" s="65">
        <v>-135395</v>
      </c>
      <c r="D24" s="45"/>
      <c r="E24" s="65">
        <v>-111948</v>
      </c>
      <c r="F24" s="26"/>
      <c r="G24" s="65">
        <v>-135219</v>
      </c>
      <c r="H24" s="26"/>
      <c r="I24" s="65">
        <v>-111749</v>
      </c>
    </row>
    <row r="25" spans="1:9" ht="22.5" customHeight="1" thickBot="1">
      <c r="A25" s="4" t="s">
        <v>84</v>
      </c>
      <c r="B25" s="45"/>
      <c r="C25" s="38">
        <f>C23+C24</f>
        <v>542144</v>
      </c>
      <c r="D25" s="45"/>
      <c r="E25" s="38">
        <f>E23+E24</f>
        <v>447312</v>
      </c>
      <c r="F25" s="11"/>
      <c r="G25" s="38">
        <f>G23+G24</f>
        <v>541439</v>
      </c>
      <c r="H25" s="11"/>
      <c r="I25" s="38">
        <f>I23+I24</f>
        <v>446515</v>
      </c>
    </row>
    <row r="26" spans="1:9" s="98" customFormat="1" ht="17.25" customHeight="1" thickTop="1">
      <c r="A26" s="94"/>
      <c r="B26" s="45"/>
      <c r="C26" s="95"/>
      <c r="D26" s="95"/>
      <c r="E26" s="95"/>
      <c r="F26" s="96"/>
      <c r="G26" s="97"/>
      <c r="H26" s="97"/>
      <c r="I26" s="97"/>
    </row>
    <row r="27" spans="1:9" ht="22.5" customHeight="1" thickBot="1">
      <c r="A27" s="4" t="s">
        <v>85</v>
      </c>
      <c r="B27" s="45"/>
      <c r="C27" s="146">
        <f>C25</f>
        <v>542144</v>
      </c>
      <c r="D27" s="45"/>
      <c r="E27" s="146">
        <f>E25</f>
        <v>447312</v>
      </c>
      <c r="F27" s="11"/>
      <c r="G27" s="146">
        <f>G25</f>
        <v>541439</v>
      </c>
      <c r="H27" s="11"/>
      <c r="I27" s="146">
        <f>I25</f>
        <v>446515</v>
      </c>
    </row>
    <row r="28" spans="1:9" s="98" customFormat="1" ht="17.25" customHeight="1" thickTop="1">
      <c r="A28" s="94"/>
      <c r="B28" s="45"/>
      <c r="C28" s="95"/>
      <c r="D28" s="95"/>
      <c r="E28" s="95"/>
      <c r="F28" s="96"/>
      <c r="G28" s="97"/>
      <c r="H28" s="97"/>
      <c r="I28" s="97"/>
    </row>
    <row r="29" spans="1:9" ht="28.15" customHeight="1" thickBot="1">
      <c r="A29" s="4" t="s">
        <v>86</v>
      </c>
      <c r="B29" s="45">
        <v>7</v>
      </c>
      <c r="C29" s="39">
        <f>+C25/360000</f>
        <v>1.5059555555555555</v>
      </c>
      <c r="D29" s="40"/>
      <c r="E29" s="39">
        <f>+E25/360000</f>
        <v>1.2425333333333333</v>
      </c>
      <c r="F29" s="17"/>
      <c r="G29" s="39">
        <f>+G25/360000</f>
        <v>1.5039972222222222</v>
      </c>
      <c r="H29" s="17"/>
      <c r="I29" s="39">
        <f>+I25/360000</f>
        <v>1.2403194444444445</v>
      </c>
    </row>
    <row r="30" spans="1:9" ht="24.75" customHeight="1" thickTop="1"/>
    <row r="63" spans="2:9" ht="24.75" customHeight="1">
      <c r="B63" s="1"/>
      <c r="C63" s="89"/>
      <c r="D63" s="89"/>
      <c r="E63" s="89"/>
      <c r="F63" s="90"/>
      <c r="G63" s="93"/>
      <c r="H63" s="91"/>
      <c r="I63" s="93"/>
    </row>
  </sheetData>
  <mergeCells count="8">
    <mergeCell ref="C7:E7"/>
    <mergeCell ref="G7:I7"/>
    <mergeCell ref="C9:I9"/>
    <mergeCell ref="C4:E4"/>
    <mergeCell ref="C5:E5"/>
    <mergeCell ref="G5:I5"/>
    <mergeCell ref="C6:E6"/>
    <mergeCell ref="G6:I6"/>
  </mergeCells>
  <pageMargins left="0.8" right="0.8" top="0.48" bottom="0.5" header="0.5" footer="0.5"/>
  <pageSetup paperSize="9" scale="91" firstPageNumber="6" orientation="portrait" useFirstPageNumber="1" r:id="rId1"/>
  <headerFooter>
    <oddFooter>&amp;Lหมายเหตุประกอบงบการเงินระหว่างกาลเป็นส่วนหนึ่งของงบการเงินแบบย่อนี้&amp;C&amp;P</oddFooter>
  </headerFooter>
  <rowBreaks count="1" manualBreakCount="1">
    <brk id="3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22"/>
  <sheetViews>
    <sheetView view="pageBreakPreview" zoomScaleNormal="70" zoomScaleSheetLayoutView="100" workbookViewId="0">
      <selection activeCell="E31" sqref="E31"/>
    </sheetView>
  </sheetViews>
  <sheetFormatPr defaultRowHeight="21.75"/>
  <cols>
    <col min="1" max="1" width="53.7109375" style="141" customWidth="1"/>
    <col min="2" max="2" width="10.7109375" customWidth="1"/>
    <col min="3" max="3" width="16.7109375" customWidth="1"/>
    <col min="4" max="4" width="2" customWidth="1"/>
    <col min="5" max="5" width="16.7109375" customWidth="1"/>
    <col min="6" max="6" width="2" customWidth="1"/>
    <col min="7" max="7" width="16.7109375" customWidth="1"/>
    <col min="8" max="8" width="2" customWidth="1"/>
    <col min="9" max="9" width="16.7109375" customWidth="1"/>
    <col min="10" max="10" width="2" customWidth="1"/>
    <col min="11" max="11" width="16.7109375" customWidth="1"/>
  </cols>
  <sheetData>
    <row r="1" spans="1:11" s="50" customFormat="1" ht="23.25">
      <c r="A1" s="134" t="s">
        <v>0</v>
      </c>
      <c r="B1" s="3"/>
      <c r="C1" s="55"/>
      <c r="G1" s="55"/>
      <c r="I1" s="55"/>
      <c r="K1" s="55"/>
    </row>
    <row r="2" spans="1:11" s="50" customFormat="1" ht="23.25">
      <c r="A2" s="134" t="s">
        <v>88</v>
      </c>
      <c r="B2" s="3"/>
      <c r="C2" s="13"/>
      <c r="D2" s="14"/>
      <c r="E2" s="14"/>
      <c r="F2" s="14"/>
      <c r="G2" s="13"/>
      <c r="H2" s="14"/>
      <c r="I2" s="13"/>
      <c r="J2" s="14"/>
      <c r="K2" s="13"/>
    </row>
    <row r="3" spans="1:11" s="50" customFormat="1">
      <c r="A3" s="135"/>
      <c r="B3" s="6"/>
      <c r="C3" s="49"/>
      <c r="D3" s="49"/>
      <c r="E3" s="49"/>
      <c r="F3" s="49"/>
      <c r="G3" s="49"/>
      <c r="H3" s="49"/>
      <c r="I3" s="49"/>
      <c r="J3" s="49"/>
      <c r="K3" s="49"/>
    </row>
    <row r="4" spans="1:11" s="50" customFormat="1">
      <c r="A4" s="135" t="s">
        <v>89</v>
      </c>
      <c r="B4" s="6"/>
      <c r="C4" s="218" t="s">
        <v>90</v>
      </c>
      <c r="D4" s="218"/>
      <c r="E4" s="218"/>
      <c r="F4" s="218"/>
      <c r="G4" s="218"/>
      <c r="H4" s="218"/>
      <c r="I4" s="218"/>
      <c r="J4" s="218"/>
      <c r="K4" s="218"/>
    </row>
    <row r="5" spans="1:11" s="50" customFormat="1">
      <c r="A5" s="135"/>
      <c r="B5" s="6"/>
      <c r="C5" s="49"/>
      <c r="D5" s="49"/>
      <c r="E5" s="72"/>
      <c r="F5" s="154"/>
      <c r="G5" s="219" t="s">
        <v>61</v>
      </c>
      <c r="H5" s="219"/>
      <c r="I5" s="219"/>
      <c r="J5" s="52"/>
      <c r="K5" s="49"/>
    </row>
    <row r="6" spans="1:11" s="50" customFormat="1">
      <c r="A6" s="136"/>
      <c r="B6" s="49"/>
      <c r="C6" s="22" t="s">
        <v>54</v>
      </c>
      <c r="D6" s="1"/>
      <c r="E6" s="72" t="s">
        <v>108</v>
      </c>
      <c r="F6" s="1"/>
      <c r="G6" s="52" t="s">
        <v>91</v>
      </c>
      <c r="H6" s="1"/>
      <c r="I6" s="52" t="s">
        <v>92</v>
      </c>
      <c r="J6" s="52"/>
      <c r="K6" s="51" t="s">
        <v>93</v>
      </c>
    </row>
    <row r="7" spans="1:11" s="50" customFormat="1">
      <c r="A7" s="136"/>
      <c r="B7" s="42" t="s">
        <v>8</v>
      </c>
      <c r="C7" s="72" t="s">
        <v>109</v>
      </c>
      <c r="D7" s="1"/>
      <c r="E7" s="81" t="s">
        <v>94</v>
      </c>
      <c r="F7" s="1"/>
      <c r="G7" s="53" t="s">
        <v>95</v>
      </c>
      <c r="H7" s="1"/>
      <c r="I7" s="53" t="s">
        <v>96</v>
      </c>
      <c r="J7" s="53"/>
      <c r="K7" s="51" t="s">
        <v>97</v>
      </c>
    </row>
    <row r="8" spans="1:11" s="50" customFormat="1">
      <c r="A8" s="137"/>
      <c r="C8" s="220" t="s">
        <v>12</v>
      </c>
      <c r="D8" s="220"/>
      <c r="E8" s="220"/>
      <c r="F8" s="220"/>
      <c r="G8" s="220"/>
      <c r="H8" s="220"/>
      <c r="I8" s="220"/>
      <c r="J8" s="220"/>
      <c r="K8" s="220"/>
    </row>
    <row r="9" spans="1:11" s="50" customFormat="1">
      <c r="A9" s="138" t="s">
        <v>98</v>
      </c>
      <c r="B9" s="2"/>
      <c r="C9" s="155"/>
      <c r="D9" s="155"/>
      <c r="E9" s="155"/>
      <c r="F9" s="155"/>
      <c r="G9" s="155"/>
      <c r="H9" s="155"/>
      <c r="I9" s="155"/>
      <c r="J9" s="155"/>
      <c r="K9" s="155"/>
    </row>
    <row r="10" spans="1:11" s="50" customFormat="1">
      <c r="A10" s="138" t="s">
        <v>99</v>
      </c>
      <c r="B10" s="2"/>
      <c r="C10" s="11">
        <v>360000</v>
      </c>
      <c r="D10" s="153"/>
      <c r="E10" s="11">
        <v>615600</v>
      </c>
      <c r="F10" s="153"/>
      <c r="G10" s="11">
        <v>60000</v>
      </c>
      <c r="H10" s="11"/>
      <c r="I10" s="11">
        <v>1767818</v>
      </c>
      <c r="J10" s="11"/>
      <c r="K10" s="11">
        <v>2803418</v>
      </c>
    </row>
    <row r="11" spans="1:11" s="50" customFormat="1">
      <c r="A11" s="138"/>
      <c r="B11" s="2"/>
      <c r="C11" s="11"/>
      <c r="D11" s="153"/>
      <c r="E11" s="11"/>
      <c r="F11" s="153"/>
      <c r="G11" s="11"/>
      <c r="H11" s="11"/>
      <c r="I11" s="11"/>
      <c r="J11" s="11"/>
      <c r="K11" s="11"/>
    </row>
    <row r="12" spans="1:11" s="50" customFormat="1">
      <c r="A12" s="138" t="s">
        <v>100</v>
      </c>
      <c r="B12" s="2"/>
      <c r="C12" s="11"/>
      <c r="D12" s="153"/>
      <c r="E12" s="11"/>
      <c r="F12" s="153"/>
      <c r="G12" s="11"/>
      <c r="H12" s="11"/>
      <c r="I12" s="11"/>
      <c r="J12" s="11"/>
      <c r="K12" s="11"/>
    </row>
    <row r="13" spans="1:11" s="50" customFormat="1">
      <c r="A13" s="139" t="s">
        <v>101</v>
      </c>
      <c r="B13" s="10"/>
      <c r="C13" s="11"/>
      <c r="D13" s="153"/>
      <c r="E13" s="11"/>
      <c r="F13" s="153"/>
      <c r="G13" s="11"/>
      <c r="H13" s="11"/>
      <c r="I13" s="11"/>
      <c r="J13" s="11"/>
      <c r="K13" s="11"/>
    </row>
    <row r="14" spans="1:11" s="50" customFormat="1">
      <c r="A14" s="140" t="s">
        <v>102</v>
      </c>
      <c r="B14" s="42" t="s">
        <v>112</v>
      </c>
      <c r="C14" s="128">
        <v>0</v>
      </c>
      <c r="D14" s="54"/>
      <c r="E14" s="128">
        <v>0</v>
      </c>
      <c r="F14" s="54"/>
      <c r="G14" s="128">
        <v>0</v>
      </c>
      <c r="H14" s="148"/>
      <c r="I14" s="151">
        <v>-576000</v>
      </c>
      <c r="J14" s="148"/>
      <c r="K14" s="151">
        <f>SUM(C14:J14)</f>
        <v>-576000</v>
      </c>
    </row>
    <row r="15" spans="1:11" s="50" customFormat="1">
      <c r="A15" s="139" t="s">
        <v>103</v>
      </c>
      <c r="B15" s="2"/>
      <c r="C15" s="129">
        <v>0</v>
      </c>
      <c r="D15" s="54"/>
      <c r="E15" s="129">
        <v>0</v>
      </c>
      <c r="F15" s="54"/>
      <c r="G15" s="129">
        <v>0</v>
      </c>
      <c r="H15" s="11"/>
      <c r="I15" s="124">
        <f>SUM(I14)</f>
        <v>-576000</v>
      </c>
      <c r="J15" s="11"/>
      <c r="K15" s="124">
        <f>SUM(C15:I15)</f>
        <v>-576000</v>
      </c>
    </row>
    <row r="16" spans="1:11" s="50" customFormat="1">
      <c r="A16" s="138"/>
      <c r="B16" s="2"/>
      <c r="C16" s="12"/>
      <c r="D16" s="57"/>
      <c r="E16" s="12"/>
      <c r="F16" s="57"/>
      <c r="G16" s="12"/>
      <c r="H16" s="11"/>
      <c r="I16" s="11"/>
      <c r="J16" s="11"/>
      <c r="K16" s="11"/>
    </row>
    <row r="17" spans="1:12" s="50" customFormat="1">
      <c r="A17" s="138" t="s">
        <v>104</v>
      </c>
      <c r="B17" s="2"/>
      <c r="C17" s="148"/>
      <c r="D17" s="148"/>
      <c r="E17" s="148"/>
      <c r="F17" s="149"/>
      <c r="G17" s="148"/>
      <c r="H17" s="180"/>
      <c r="I17" s="180"/>
      <c r="J17" s="180"/>
      <c r="K17" s="181"/>
    </row>
    <row r="18" spans="1:12" s="50" customFormat="1">
      <c r="A18" s="140" t="s">
        <v>105</v>
      </c>
      <c r="B18" s="64"/>
      <c r="C18" s="128">
        <v>0</v>
      </c>
      <c r="D18" s="54"/>
      <c r="E18" s="128">
        <v>0</v>
      </c>
      <c r="F18" s="54"/>
      <c r="G18" s="128">
        <v>0</v>
      </c>
      <c r="H18" s="148"/>
      <c r="I18" s="151">
        <v>447312</v>
      </c>
      <c r="J18" s="148"/>
      <c r="K18" s="151">
        <v>447312</v>
      </c>
    </row>
    <row r="19" spans="1:12" s="50" customFormat="1">
      <c r="A19" s="138" t="s">
        <v>106</v>
      </c>
      <c r="B19" s="2"/>
      <c r="C19" s="129">
        <v>0</v>
      </c>
      <c r="D19" s="130"/>
      <c r="E19" s="129">
        <v>0</v>
      </c>
      <c r="F19" s="131"/>
      <c r="G19" s="129">
        <v>0</v>
      </c>
      <c r="H19" s="183"/>
      <c r="I19" s="124">
        <f>SUM(I18:I18)</f>
        <v>447312</v>
      </c>
      <c r="J19" s="181"/>
      <c r="K19" s="124">
        <f>SUM(K18:K18)</f>
        <v>447312</v>
      </c>
    </row>
    <row r="20" spans="1:12" s="50" customFormat="1">
      <c r="A20" s="138"/>
      <c r="B20" s="2"/>
      <c r="C20" s="184"/>
      <c r="D20" s="184"/>
      <c r="E20" s="184"/>
      <c r="F20" s="184"/>
      <c r="G20" s="184"/>
      <c r="H20" s="183"/>
      <c r="I20" s="181"/>
      <c r="J20" s="181"/>
      <c r="K20" s="181"/>
    </row>
    <row r="21" spans="1:12" s="50" customFormat="1" ht="22.5" thickBot="1">
      <c r="A21" s="144" t="s">
        <v>107</v>
      </c>
      <c r="B21" s="2"/>
      <c r="C21" s="185">
        <f>SUM(C19,C10)</f>
        <v>360000</v>
      </c>
      <c r="D21" s="183"/>
      <c r="E21" s="185">
        <f>SUM(E19,E10)</f>
        <v>615600</v>
      </c>
      <c r="F21" s="183"/>
      <c r="G21" s="185">
        <f>SUM(G19,G10)</f>
        <v>60000</v>
      </c>
      <c r="H21" s="183"/>
      <c r="I21" s="185">
        <f>SUM(I19,I10,I15)</f>
        <v>1639130</v>
      </c>
      <c r="J21" s="181"/>
      <c r="K21" s="185">
        <f>SUM(K19,K10,K15)</f>
        <v>2674730</v>
      </c>
      <c r="L21" s="133"/>
    </row>
    <row r="22" spans="1:12" s="50" customFormat="1" ht="22.5" thickTop="1">
      <c r="A22" s="137"/>
      <c r="C22"/>
      <c r="G22" s="55"/>
      <c r="I22" s="55"/>
      <c r="K22" s="55"/>
    </row>
  </sheetData>
  <mergeCells count="3">
    <mergeCell ref="C4:K4"/>
    <mergeCell ref="G5:I5"/>
    <mergeCell ref="C8:K8"/>
  </mergeCells>
  <pageMargins left="0.8" right="0.8" top="0.48" bottom="0.5" header="0.5" footer="0.5"/>
  <pageSetup paperSize="9" scale="93" firstPageNumber="7" orientation="landscape" useFirstPageNumber="1" r:id="rId1"/>
  <headerFooter>
    <oddFooter>&amp;Lหมายเหตุประกอบงบการเงินระหว่างกาลเป็นส่วนหนึ่งของงบการเงินแบบย่อนี้&amp;C&amp;P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CFF"/>
  </sheetPr>
  <dimension ref="A1:L22"/>
  <sheetViews>
    <sheetView view="pageBreakPreview" zoomScaleNormal="70" zoomScaleSheetLayoutView="100" workbookViewId="0">
      <selection activeCell="A21" sqref="A21"/>
    </sheetView>
  </sheetViews>
  <sheetFormatPr defaultRowHeight="21.75"/>
  <cols>
    <col min="1" max="1" width="53.7109375" style="141" customWidth="1"/>
    <col min="2" max="2" width="10.7109375" customWidth="1"/>
    <col min="3" max="3" width="16.7109375" customWidth="1"/>
    <col min="4" max="4" width="2" customWidth="1"/>
    <col min="5" max="5" width="16.7109375" customWidth="1"/>
    <col min="6" max="6" width="2" customWidth="1"/>
    <col min="7" max="7" width="16.7109375" customWidth="1"/>
    <col min="8" max="8" width="2" customWidth="1"/>
    <col min="9" max="9" width="16.7109375" customWidth="1"/>
    <col min="10" max="10" width="2" customWidth="1"/>
    <col min="11" max="11" width="16.7109375" customWidth="1"/>
  </cols>
  <sheetData>
    <row r="1" spans="1:11" s="50" customFormat="1" ht="23.25">
      <c r="A1" s="134" t="s">
        <v>0</v>
      </c>
      <c r="B1" s="3"/>
      <c r="C1" s="55"/>
      <c r="G1" s="55"/>
      <c r="I1" s="55"/>
      <c r="K1" s="55"/>
    </row>
    <row r="2" spans="1:11" s="50" customFormat="1" ht="23.25">
      <c r="A2" s="134" t="s">
        <v>88</v>
      </c>
      <c r="B2" s="3"/>
      <c r="C2" s="13"/>
      <c r="D2" s="14"/>
      <c r="E2" s="14"/>
      <c r="F2" s="14"/>
      <c r="G2" s="13"/>
      <c r="H2" s="14"/>
      <c r="I2" s="13"/>
      <c r="J2" s="14"/>
      <c r="K2" s="13"/>
    </row>
    <row r="3" spans="1:11" s="50" customFormat="1">
      <c r="A3" s="135"/>
      <c r="B3" s="6"/>
      <c r="C3" s="49"/>
      <c r="D3" s="49"/>
      <c r="E3" s="49"/>
      <c r="F3" s="49"/>
      <c r="G3" s="49"/>
      <c r="H3" s="49"/>
      <c r="I3" s="49"/>
      <c r="J3" s="49"/>
      <c r="K3" s="49"/>
    </row>
    <row r="4" spans="1:11" s="50" customFormat="1">
      <c r="A4" s="135" t="s">
        <v>89</v>
      </c>
      <c r="B4" s="6"/>
      <c r="C4" s="218" t="s">
        <v>90</v>
      </c>
      <c r="D4" s="218"/>
      <c r="E4" s="218"/>
      <c r="F4" s="218"/>
      <c r="G4" s="218"/>
      <c r="H4" s="218"/>
      <c r="I4" s="218"/>
      <c r="J4" s="218"/>
      <c r="K4" s="218"/>
    </row>
    <row r="5" spans="1:11" s="50" customFormat="1">
      <c r="A5" s="135"/>
      <c r="B5" s="6"/>
      <c r="C5" s="49"/>
      <c r="D5" s="49"/>
      <c r="E5" s="72"/>
      <c r="F5" s="108"/>
      <c r="G5" s="219" t="s">
        <v>61</v>
      </c>
      <c r="H5" s="219"/>
      <c r="I5" s="219"/>
      <c r="J5" s="52"/>
      <c r="K5" s="49"/>
    </row>
    <row r="6" spans="1:11" s="50" customFormat="1">
      <c r="A6" s="136"/>
      <c r="B6" s="49"/>
      <c r="C6" s="22" t="s">
        <v>54</v>
      </c>
      <c r="D6" s="1"/>
      <c r="E6" s="72" t="s">
        <v>108</v>
      </c>
      <c r="F6" s="1"/>
      <c r="G6" s="52" t="s">
        <v>91</v>
      </c>
      <c r="H6" s="1"/>
      <c r="I6" s="52" t="s">
        <v>92</v>
      </c>
      <c r="J6" s="52"/>
      <c r="K6" s="51" t="s">
        <v>93</v>
      </c>
    </row>
    <row r="7" spans="1:11" s="50" customFormat="1">
      <c r="A7" s="136"/>
      <c r="B7" s="42" t="s">
        <v>8</v>
      </c>
      <c r="C7" s="72" t="s">
        <v>109</v>
      </c>
      <c r="D7" s="1"/>
      <c r="E7" s="81" t="s">
        <v>94</v>
      </c>
      <c r="F7" s="1"/>
      <c r="G7" s="53" t="s">
        <v>95</v>
      </c>
      <c r="H7" s="1"/>
      <c r="I7" s="53" t="s">
        <v>96</v>
      </c>
      <c r="J7" s="53"/>
      <c r="K7" s="51" t="s">
        <v>97</v>
      </c>
    </row>
    <row r="8" spans="1:11" s="50" customFormat="1">
      <c r="A8" s="137"/>
      <c r="C8" s="220" t="s">
        <v>12</v>
      </c>
      <c r="D8" s="220"/>
      <c r="E8" s="220"/>
      <c r="F8" s="220"/>
      <c r="G8" s="220"/>
      <c r="H8" s="220"/>
      <c r="I8" s="220"/>
      <c r="J8" s="220"/>
      <c r="K8" s="220"/>
    </row>
    <row r="9" spans="1:11" s="50" customFormat="1">
      <c r="A9" s="138" t="s">
        <v>110</v>
      </c>
      <c r="B9" s="2"/>
      <c r="C9" s="109"/>
      <c r="D9" s="109"/>
      <c r="E9" s="109"/>
      <c r="F9" s="109"/>
      <c r="G9" s="109"/>
      <c r="H9" s="109"/>
      <c r="I9" s="109"/>
      <c r="J9" s="109"/>
      <c r="K9" s="109"/>
    </row>
    <row r="10" spans="1:11" s="50" customFormat="1">
      <c r="A10" s="138" t="s">
        <v>111</v>
      </c>
      <c r="B10" s="2"/>
      <c r="C10" s="11">
        <v>360000</v>
      </c>
      <c r="D10" s="152"/>
      <c r="E10" s="11">
        <v>615600</v>
      </c>
      <c r="F10" s="152"/>
      <c r="G10" s="11">
        <v>60000</v>
      </c>
      <c r="H10" s="11"/>
      <c r="I10" s="11">
        <v>1823892</v>
      </c>
      <c r="J10" s="11"/>
      <c r="K10" s="11">
        <f>SUM(C10:J10)</f>
        <v>2859492</v>
      </c>
    </row>
    <row r="11" spans="1:11" s="50" customFormat="1">
      <c r="A11" s="138"/>
      <c r="B11" s="2"/>
      <c r="C11" s="11"/>
      <c r="D11" s="152"/>
      <c r="E11" s="11"/>
      <c r="F11" s="152"/>
      <c r="G11" s="11"/>
      <c r="H11" s="11"/>
      <c r="I11" s="11"/>
      <c r="J11" s="11"/>
      <c r="K11" s="11"/>
    </row>
    <row r="12" spans="1:11" s="50" customFormat="1">
      <c r="A12" s="138" t="s">
        <v>100</v>
      </c>
      <c r="B12" s="2"/>
      <c r="C12" s="11"/>
      <c r="D12" s="152"/>
      <c r="E12" s="11"/>
      <c r="F12" s="152"/>
      <c r="G12" s="11"/>
      <c r="H12" s="11"/>
      <c r="I12" s="11"/>
      <c r="J12" s="11"/>
      <c r="K12" s="11"/>
    </row>
    <row r="13" spans="1:11" s="50" customFormat="1">
      <c r="A13" s="139" t="s">
        <v>101</v>
      </c>
      <c r="B13" s="10"/>
      <c r="C13" s="11"/>
      <c r="D13" s="152"/>
      <c r="E13" s="11"/>
      <c r="F13" s="152"/>
      <c r="G13" s="11"/>
      <c r="H13" s="11"/>
      <c r="I13" s="11"/>
      <c r="J13" s="11"/>
      <c r="K13" s="11"/>
    </row>
    <row r="14" spans="1:11" s="50" customFormat="1">
      <c r="A14" s="140" t="s">
        <v>102</v>
      </c>
      <c r="B14" s="42" t="s">
        <v>112</v>
      </c>
      <c r="C14" s="128">
        <v>0</v>
      </c>
      <c r="D14" s="54"/>
      <c r="E14" s="128">
        <v>0</v>
      </c>
      <c r="F14" s="54"/>
      <c r="G14" s="128">
        <v>0</v>
      </c>
      <c r="H14" s="67"/>
      <c r="I14" s="65">
        <v>-594000</v>
      </c>
      <c r="J14" s="67"/>
      <c r="K14" s="211">
        <f>SUM(C14:I14)</f>
        <v>-594000</v>
      </c>
    </row>
    <row r="15" spans="1:11" s="50" customFormat="1">
      <c r="A15" s="139" t="s">
        <v>103</v>
      </c>
      <c r="B15" s="2"/>
      <c r="C15" s="129">
        <v>0</v>
      </c>
      <c r="D15" s="54"/>
      <c r="E15" s="129">
        <v>0</v>
      </c>
      <c r="F15" s="54"/>
      <c r="G15" s="129">
        <v>0</v>
      </c>
      <c r="H15" s="11"/>
      <c r="I15" s="124">
        <f>SUM(I14)</f>
        <v>-594000</v>
      </c>
      <c r="J15" s="11"/>
      <c r="K15" s="124">
        <f>SUM(C15:I15)</f>
        <v>-594000</v>
      </c>
    </row>
    <row r="16" spans="1:11" s="50" customFormat="1">
      <c r="A16" s="138"/>
      <c r="B16" s="2"/>
      <c r="C16" s="12"/>
      <c r="D16" s="57"/>
      <c r="E16" s="12"/>
      <c r="F16" s="57"/>
      <c r="G16" s="12"/>
      <c r="H16" s="11"/>
      <c r="I16" s="11"/>
      <c r="J16" s="11"/>
      <c r="K16" s="11"/>
    </row>
    <row r="17" spans="1:12" s="50" customFormat="1">
      <c r="A17" s="138" t="s">
        <v>104</v>
      </c>
      <c r="B17" s="2"/>
      <c r="C17" s="148"/>
      <c r="D17" s="148"/>
      <c r="E17" s="148"/>
      <c r="F17" s="149"/>
      <c r="G17" s="148"/>
      <c r="H17" s="180"/>
      <c r="I17" s="180"/>
      <c r="J17" s="180"/>
      <c r="K17" s="181"/>
    </row>
    <row r="18" spans="1:12" s="50" customFormat="1">
      <c r="A18" s="140" t="s">
        <v>105</v>
      </c>
      <c r="B18" s="64"/>
      <c r="C18" s="128">
        <v>0</v>
      </c>
      <c r="D18" s="54"/>
      <c r="E18" s="128">
        <v>0</v>
      </c>
      <c r="F18" s="54"/>
      <c r="G18" s="128">
        <v>0</v>
      </c>
      <c r="H18" s="180"/>
      <c r="I18" s="195">
        <v>542144</v>
      </c>
      <c r="J18" s="182"/>
      <c r="K18" s="211">
        <f>SUM(C18:J18)</f>
        <v>542144</v>
      </c>
    </row>
    <row r="19" spans="1:12" s="50" customFormat="1">
      <c r="A19" s="138" t="s">
        <v>106</v>
      </c>
      <c r="B19" s="2"/>
      <c r="C19" s="129">
        <v>0</v>
      </c>
      <c r="D19" s="130"/>
      <c r="E19" s="129">
        <v>0</v>
      </c>
      <c r="F19" s="131"/>
      <c r="G19" s="129">
        <v>0</v>
      </c>
      <c r="H19" s="183"/>
      <c r="I19" s="124">
        <f>SUM(I18:I18)</f>
        <v>542144</v>
      </c>
      <c r="J19" s="181"/>
      <c r="K19" s="124">
        <f>SUM(K18:K18)</f>
        <v>542144</v>
      </c>
    </row>
    <row r="20" spans="1:12" s="50" customFormat="1">
      <c r="A20" s="138"/>
      <c r="B20" s="2"/>
      <c r="C20" s="184"/>
      <c r="D20" s="184"/>
      <c r="E20" s="184"/>
      <c r="F20" s="184"/>
      <c r="G20" s="184"/>
      <c r="H20" s="183"/>
      <c r="I20" s="181"/>
      <c r="J20" s="181"/>
      <c r="K20" s="181"/>
    </row>
    <row r="21" spans="1:12" s="50" customFormat="1" ht="22.5" thickBot="1">
      <c r="A21" s="144" t="s">
        <v>113</v>
      </c>
      <c r="B21" s="2"/>
      <c r="C21" s="185">
        <f>SUM(C19,C10)</f>
        <v>360000</v>
      </c>
      <c r="D21" s="183"/>
      <c r="E21" s="185">
        <f>SUM(E19,E10)</f>
        <v>615600</v>
      </c>
      <c r="F21" s="183"/>
      <c r="G21" s="185">
        <f>SUM(G19,G10)</f>
        <v>60000</v>
      </c>
      <c r="H21" s="183"/>
      <c r="I21" s="185">
        <f>SUM(I19,I10,I15)</f>
        <v>1772036</v>
      </c>
      <c r="J21" s="181"/>
      <c r="K21" s="185">
        <f>SUM(K19,K10,K15)</f>
        <v>2807636</v>
      </c>
      <c r="L21" s="133"/>
    </row>
    <row r="22" spans="1:12" s="50" customFormat="1" ht="22.5" thickTop="1">
      <c r="A22" s="137"/>
      <c r="C22" s="55"/>
      <c r="G22" s="55"/>
      <c r="I22" s="55"/>
      <c r="K22" s="55"/>
    </row>
  </sheetData>
  <mergeCells count="3">
    <mergeCell ref="C4:K4"/>
    <mergeCell ref="G5:I5"/>
    <mergeCell ref="C8:K8"/>
  </mergeCells>
  <pageMargins left="0.8" right="0.8" top="0.48" bottom="0.5" header="0.5" footer="0.5"/>
  <pageSetup paperSize="9" scale="93" firstPageNumber="8" orientation="landscape" useFirstPageNumber="1" r:id="rId1"/>
  <headerFooter>
    <oddFooter>&amp;Lหมายเหตุประกอบงบการเงินระหว่างกาลเป็นส่วนหนึ่งของงบการเงินแบบย่อนี้&amp;C&amp;P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1"/>
  </sheetPr>
  <dimension ref="A1:T25"/>
  <sheetViews>
    <sheetView view="pageBreakPreview" zoomScaleNormal="90" zoomScaleSheetLayoutView="100" workbookViewId="0">
      <selection activeCell="D36" sqref="D36"/>
    </sheetView>
  </sheetViews>
  <sheetFormatPr defaultRowHeight="21.75"/>
  <cols>
    <col min="1" max="1" width="53.7109375" style="141" customWidth="1"/>
    <col min="2" max="2" width="10.7109375" customWidth="1"/>
    <col min="3" max="3" width="16.7109375" customWidth="1"/>
    <col min="4" max="4" width="2" customWidth="1"/>
    <col min="5" max="5" width="16.7109375" customWidth="1"/>
    <col min="6" max="6" width="2" customWidth="1"/>
    <col min="7" max="7" width="16.7109375" customWidth="1"/>
    <col min="8" max="8" width="2" customWidth="1"/>
    <col min="9" max="9" width="16.7109375" customWidth="1"/>
    <col min="10" max="10" width="2" customWidth="1"/>
    <col min="11" max="11" width="16.7109375" customWidth="1"/>
    <col min="18" max="18" width="11.7109375" style="190" bestFit="1" customWidth="1"/>
    <col min="20" max="20" width="17.7109375" customWidth="1"/>
  </cols>
  <sheetData>
    <row r="1" spans="1:20" s="50" customFormat="1" ht="23.25">
      <c r="A1" s="142" t="s">
        <v>0</v>
      </c>
      <c r="B1" s="3"/>
      <c r="C1" s="55"/>
      <c r="G1" s="55"/>
      <c r="I1" s="55"/>
      <c r="K1" s="55"/>
      <c r="R1" s="117"/>
    </row>
    <row r="2" spans="1:20" s="50" customFormat="1" ht="23.25">
      <c r="A2" s="142" t="s">
        <v>88</v>
      </c>
      <c r="B2" s="3"/>
      <c r="C2" s="13"/>
      <c r="D2" s="14"/>
      <c r="E2" s="14"/>
      <c r="F2" s="14"/>
      <c r="G2" s="13"/>
      <c r="H2" s="14"/>
      <c r="I2" s="13"/>
      <c r="J2" s="14"/>
      <c r="K2" s="13"/>
      <c r="R2" s="117"/>
    </row>
    <row r="3" spans="1:20" s="50" customFormat="1">
      <c r="A3" s="143"/>
      <c r="B3" s="6"/>
      <c r="C3" s="49"/>
      <c r="D3" s="49"/>
      <c r="E3" s="49"/>
      <c r="F3" s="49"/>
      <c r="G3" s="49"/>
      <c r="H3" s="49"/>
      <c r="I3" s="49"/>
      <c r="J3" s="49"/>
      <c r="K3" s="49"/>
      <c r="R3" s="117"/>
    </row>
    <row r="4" spans="1:20" s="50" customFormat="1">
      <c r="A4" s="143" t="s">
        <v>89</v>
      </c>
      <c r="B4" s="6"/>
      <c r="C4" s="218" t="s">
        <v>4</v>
      </c>
      <c r="D4" s="218"/>
      <c r="E4" s="218"/>
      <c r="F4" s="218"/>
      <c r="G4" s="218"/>
      <c r="H4" s="218"/>
      <c r="I4" s="218"/>
      <c r="J4" s="218"/>
      <c r="K4" s="218"/>
      <c r="R4" s="117"/>
      <c r="T4" s="137"/>
    </row>
    <row r="5" spans="1:20" s="50" customFormat="1">
      <c r="A5" s="143"/>
      <c r="B5" s="6"/>
      <c r="C5" s="49"/>
      <c r="D5" s="49"/>
      <c r="E5" s="72"/>
      <c r="F5" s="154"/>
      <c r="G5" s="219" t="s">
        <v>61</v>
      </c>
      <c r="H5" s="219"/>
      <c r="I5" s="219"/>
      <c r="J5" s="52"/>
      <c r="K5" s="49"/>
      <c r="R5" s="117"/>
      <c r="T5" s="137"/>
    </row>
    <row r="6" spans="1:20" s="50" customFormat="1">
      <c r="A6" s="137"/>
      <c r="B6" s="49"/>
      <c r="C6" s="22" t="s">
        <v>54</v>
      </c>
      <c r="D6" s="1"/>
      <c r="E6" s="72" t="s">
        <v>108</v>
      </c>
      <c r="F6" s="1"/>
      <c r="G6" s="52" t="s">
        <v>91</v>
      </c>
      <c r="H6" s="1"/>
      <c r="I6" s="52" t="s">
        <v>92</v>
      </c>
      <c r="J6" s="52"/>
      <c r="K6" s="51" t="s">
        <v>93</v>
      </c>
      <c r="R6" s="117"/>
      <c r="T6" s="137"/>
    </row>
    <row r="7" spans="1:20" s="50" customFormat="1">
      <c r="A7" s="137"/>
      <c r="B7" s="42" t="s">
        <v>8</v>
      </c>
      <c r="C7" s="72" t="s">
        <v>109</v>
      </c>
      <c r="D7" s="1"/>
      <c r="E7" s="81" t="s">
        <v>94</v>
      </c>
      <c r="F7" s="1"/>
      <c r="G7" s="53" t="s">
        <v>95</v>
      </c>
      <c r="H7" s="1"/>
      <c r="I7" s="53" t="s">
        <v>96</v>
      </c>
      <c r="J7" s="53"/>
      <c r="K7" s="51" t="s">
        <v>97</v>
      </c>
      <c r="R7" s="117"/>
      <c r="T7" s="137"/>
    </row>
    <row r="8" spans="1:20" s="50" customFormat="1">
      <c r="A8" s="137"/>
      <c r="C8" s="220" t="s">
        <v>12</v>
      </c>
      <c r="D8" s="220"/>
      <c r="E8" s="220"/>
      <c r="F8" s="220"/>
      <c r="G8" s="220"/>
      <c r="H8" s="220"/>
      <c r="I8" s="220"/>
      <c r="J8" s="220"/>
      <c r="K8" s="220"/>
      <c r="R8" s="117"/>
      <c r="T8" s="137"/>
    </row>
    <row r="9" spans="1:20" s="50" customFormat="1">
      <c r="A9" s="144" t="s">
        <v>98</v>
      </c>
      <c r="B9" s="2"/>
      <c r="C9" s="186"/>
      <c r="D9" s="186"/>
      <c r="E9" s="186"/>
      <c r="F9" s="186"/>
      <c r="G9" s="186"/>
      <c r="H9" s="186"/>
      <c r="I9" s="186"/>
      <c r="J9" s="186"/>
      <c r="K9" s="186"/>
      <c r="R9" s="117"/>
      <c r="T9" s="137"/>
    </row>
    <row r="10" spans="1:20" s="50" customFormat="1">
      <c r="A10" s="144" t="s">
        <v>99</v>
      </c>
      <c r="B10" s="2"/>
      <c r="C10" s="147">
        <v>360000</v>
      </c>
      <c r="D10" s="150"/>
      <c r="E10" s="147">
        <v>615600</v>
      </c>
      <c r="F10" s="150"/>
      <c r="G10" s="147">
        <v>60000</v>
      </c>
      <c r="H10" s="147"/>
      <c r="I10" s="147">
        <v>1752288</v>
      </c>
      <c r="J10" s="147"/>
      <c r="K10" s="147">
        <v>2787888</v>
      </c>
      <c r="R10" s="117"/>
      <c r="T10" s="137"/>
    </row>
    <row r="11" spans="1:20" s="50" customFormat="1">
      <c r="A11" s="144"/>
      <c r="B11" s="2"/>
      <c r="C11" s="147"/>
      <c r="D11" s="150"/>
      <c r="E11" s="147"/>
      <c r="F11" s="150"/>
      <c r="G11" s="147"/>
      <c r="H11" s="147"/>
      <c r="I11" s="147"/>
      <c r="J11" s="147"/>
      <c r="K11" s="147"/>
      <c r="R11" s="117"/>
      <c r="T11" s="194"/>
    </row>
    <row r="12" spans="1:20" s="50" customFormat="1">
      <c r="A12" s="144" t="s">
        <v>100</v>
      </c>
      <c r="B12" s="2"/>
      <c r="C12" s="147"/>
      <c r="D12" s="150"/>
      <c r="E12" s="147"/>
      <c r="F12" s="150"/>
      <c r="G12" s="147"/>
      <c r="H12" s="147"/>
      <c r="I12" s="147"/>
      <c r="J12" s="147"/>
      <c r="K12" s="147"/>
      <c r="R12" s="117"/>
      <c r="T12" s="194"/>
    </row>
    <row r="13" spans="1:20" s="50" customFormat="1">
      <c r="A13" s="145" t="s">
        <v>101</v>
      </c>
      <c r="B13" s="10"/>
      <c r="C13" s="147"/>
      <c r="D13" s="150"/>
      <c r="E13" s="147"/>
      <c r="F13" s="150"/>
      <c r="G13" s="147"/>
      <c r="H13" s="147"/>
      <c r="I13" s="147"/>
      <c r="J13" s="147"/>
      <c r="K13" s="147"/>
      <c r="R13" s="117"/>
      <c r="T13" s="137"/>
    </row>
    <row r="14" spans="1:20" s="50" customFormat="1">
      <c r="A14" s="141" t="s">
        <v>102</v>
      </c>
      <c r="B14" s="42" t="s">
        <v>112</v>
      </c>
      <c r="C14" s="128">
        <v>0</v>
      </c>
      <c r="D14" s="54"/>
      <c r="E14" s="128">
        <v>0</v>
      </c>
      <c r="F14" s="54"/>
      <c r="G14" s="128">
        <v>0</v>
      </c>
      <c r="H14" s="188"/>
      <c r="I14" s="187">
        <v>-576000</v>
      </c>
      <c r="J14" s="188"/>
      <c r="K14" s="212">
        <f>SUM(C14:I14)</f>
        <v>-576000</v>
      </c>
      <c r="R14" s="192"/>
      <c r="T14" s="190"/>
    </row>
    <row r="15" spans="1:20" s="50" customFormat="1">
      <c r="A15" s="145" t="s">
        <v>103</v>
      </c>
      <c r="B15" s="2"/>
      <c r="C15" s="129">
        <v>0</v>
      </c>
      <c r="D15" s="54"/>
      <c r="E15" s="129">
        <v>0</v>
      </c>
      <c r="F15" s="54"/>
      <c r="G15" s="129">
        <v>0</v>
      </c>
      <c r="H15" s="147"/>
      <c r="I15" s="189">
        <f>SUM(I14)</f>
        <v>-576000</v>
      </c>
      <c r="J15" s="147"/>
      <c r="K15" s="189">
        <f>SUM(C15:I15)</f>
        <v>-576000</v>
      </c>
      <c r="R15" s="192"/>
      <c r="T15" s="191"/>
    </row>
    <row r="16" spans="1:20" s="50" customFormat="1">
      <c r="A16" s="144"/>
      <c r="B16" s="2"/>
      <c r="C16" s="12"/>
      <c r="D16" s="57"/>
      <c r="E16" s="12"/>
      <c r="F16" s="57"/>
      <c r="G16" s="12"/>
      <c r="H16" s="147"/>
      <c r="I16" s="147"/>
      <c r="J16" s="147"/>
      <c r="K16" s="147"/>
      <c r="R16" s="192"/>
      <c r="T16" s="191"/>
    </row>
    <row r="17" spans="1:20" s="50" customFormat="1">
      <c r="A17" s="144" t="s">
        <v>104</v>
      </c>
      <c r="B17" s="2"/>
      <c r="C17" s="148"/>
      <c r="D17" s="148"/>
      <c r="E17" s="148"/>
      <c r="F17" s="149"/>
      <c r="G17" s="148"/>
      <c r="H17" s="75"/>
      <c r="I17" s="75"/>
      <c r="J17" s="75"/>
      <c r="K17" s="12"/>
      <c r="R17" s="193"/>
      <c r="T17" s="194"/>
    </row>
    <row r="18" spans="1:20" s="50" customFormat="1">
      <c r="A18" s="141" t="s">
        <v>105</v>
      </c>
      <c r="B18" s="64"/>
      <c r="C18" s="128">
        <v>0</v>
      </c>
      <c r="D18" s="54"/>
      <c r="E18" s="128">
        <v>0</v>
      </c>
      <c r="F18" s="54"/>
      <c r="G18" s="128">
        <v>0</v>
      </c>
      <c r="H18" s="75"/>
      <c r="I18" s="151">
        <v>446515</v>
      </c>
      <c r="J18" s="62"/>
      <c r="K18" s="212">
        <f>SUM(C18:J18)</f>
        <v>446515</v>
      </c>
      <c r="R18" s="117"/>
      <c r="T18" s="191"/>
    </row>
    <row r="19" spans="1:20" s="50" customFormat="1">
      <c r="A19" s="144" t="s">
        <v>106</v>
      </c>
      <c r="B19" s="2"/>
      <c r="C19" s="129">
        <v>0</v>
      </c>
      <c r="D19" s="130"/>
      <c r="E19" s="129">
        <v>0</v>
      </c>
      <c r="F19" s="131"/>
      <c r="G19" s="129">
        <v>0</v>
      </c>
      <c r="H19" s="57"/>
      <c r="I19" s="189">
        <f>SUM(I18:I18)</f>
        <v>446515</v>
      </c>
      <c r="J19" s="12"/>
      <c r="K19" s="189">
        <f>SUM(K18:K18)</f>
        <v>446515</v>
      </c>
      <c r="R19" s="117"/>
      <c r="T19" s="137"/>
    </row>
    <row r="20" spans="1:20" s="50" customFormat="1">
      <c r="A20" s="144"/>
      <c r="B20" s="2"/>
      <c r="C20" s="82"/>
      <c r="D20" s="82"/>
      <c r="E20" s="82"/>
      <c r="F20" s="82"/>
      <c r="G20" s="82"/>
      <c r="H20" s="57"/>
      <c r="I20" s="12"/>
      <c r="J20" s="12"/>
      <c r="K20" s="12"/>
      <c r="R20" s="117"/>
      <c r="T20" s="137"/>
    </row>
    <row r="21" spans="1:20" s="50" customFormat="1" ht="22.5" thickBot="1">
      <c r="A21" s="144" t="s">
        <v>107</v>
      </c>
      <c r="B21" s="2"/>
      <c r="C21" s="69">
        <f>SUM(C19,C10)</f>
        <v>360000</v>
      </c>
      <c r="D21" s="57"/>
      <c r="E21" s="69">
        <f>SUM(E19,E10)</f>
        <v>615600</v>
      </c>
      <c r="F21" s="57"/>
      <c r="G21" s="69">
        <f>SUM(G19,G10)</f>
        <v>60000</v>
      </c>
      <c r="H21" s="57"/>
      <c r="I21" s="69">
        <f>SUM(I19,I10,I15)</f>
        <v>1622803</v>
      </c>
      <c r="J21" s="12"/>
      <c r="K21" s="69">
        <f>SUM(K19,K10,K14)</f>
        <v>2658403</v>
      </c>
      <c r="L21" s="133"/>
      <c r="R21" s="117"/>
    </row>
    <row r="22" spans="1:20" s="50" customFormat="1" ht="22.5" thickTop="1">
      <c r="A22" s="137"/>
      <c r="C22" s="55"/>
      <c r="G22" s="55"/>
      <c r="I22" s="55"/>
      <c r="K22" s="55"/>
      <c r="R22" s="117"/>
    </row>
    <row r="24" spans="1:20">
      <c r="K24" s="141"/>
    </row>
    <row r="25" spans="1:20">
      <c r="K25" s="188"/>
    </row>
  </sheetData>
  <mergeCells count="3">
    <mergeCell ref="C4:K4"/>
    <mergeCell ref="G5:I5"/>
    <mergeCell ref="C8:K8"/>
  </mergeCells>
  <pageMargins left="0.8" right="0.8" top="0.48" bottom="0.5" header="0.5" footer="0.5"/>
  <pageSetup paperSize="9" scale="93" firstPageNumber="9" orientation="landscape" useFirstPageNumber="1" r:id="rId1"/>
  <headerFooter>
    <oddFooter>&amp;Lหมายเหตุประกอบงบการเงินระหว่างกาลเป็นส่วนหนึ่งของงบการเงินแบบย่อนี้&amp;C&amp;P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CFF"/>
  </sheetPr>
  <dimension ref="A1:T25"/>
  <sheetViews>
    <sheetView view="pageBreakPreview" zoomScaleNormal="90" zoomScaleSheetLayoutView="100" workbookViewId="0">
      <selection activeCell="K18" sqref="K18"/>
    </sheetView>
  </sheetViews>
  <sheetFormatPr defaultRowHeight="21.75"/>
  <cols>
    <col min="1" max="1" width="53.7109375" style="141" customWidth="1"/>
    <col min="2" max="2" width="10.7109375" customWidth="1"/>
    <col min="3" max="3" width="16.7109375" customWidth="1"/>
    <col min="4" max="4" width="2" customWidth="1"/>
    <col min="5" max="5" width="16.7109375" customWidth="1"/>
    <col min="6" max="6" width="2" customWidth="1"/>
    <col min="7" max="7" width="16.7109375" customWidth="1"/>
    <col min="8" max="8" width="2" customWidth="1"/>
    <col min="9" max="9" width="16.7109375" customWidth="1"/>
    <col min="10" max="10" width="2" customWidth="1"/>
    <col min="11" max="11" width="16.7109375" customWidth="1"/>
    <col min="18" max="18" width="11.7109375" style="190" bestFit="1" customWidth="1"/>
    <col min="20" max="20" width="17.7109375" customWidth="1"/>
  </cols>
  <sheetData>
    <row r="1" spans="1:20" s="50" customFormat="1" ht="23.25">
      <c r="A1" s="142" t="s">
        <v>0</v>
      </c>
      <c r="B1" s="3"/>
      <c r="C1" s="55"/>
      <c r="G1" s="55"/>
      <c r="I1" s="55"/>
      <c r="K1" s="55"/>
      <c r="R1" s="117"/>
    </row>
    <row r="2" spans="1:20" s="50" customFormat="1" ht="23.25">
      <c r="A2" s="142" t="s">
        <v>88</v>
      </c>
      <c r="B2" s="3"/>
      <c r="C2" s="13"/>
      <c r="D2" s="14"/>
      <c r="E2" s="14"/>
      <c r="F2" s="14"/>
      <c r="G2" s="13"/>
      <c r="H2" s="14"/>
      <c r="I2" s="13"/>
      <c r="J2" s="14"/>
      <c r="K2" s="13"/>
      <c r="R2" s="117"/>
    </row>
    <row r="3" spans="1:20" s="50" customFormat="1">
      <c r="A3" s="143"/>
      <c r="B3" s="6"/>
      <c r="C3" s="49"/>
      <c r="D3" s="49"/>
      <c r="E3" s="49"/>
      <c r="F3" s="49"/>
      <c r="G3" s="49"/>
      <c r="H3" s="49"/>
      <c r="I3" s="49"/>
      <c r="J3" s="49"/>
      <c r="K3" s="49"/>
      <c r="R3" s="117"/>
    </row>
    <row r="4" spans="1:20" s="50" customFormat="1">
      <c r="A4" s="143" t="s">
        <v>89</v>
      </c>
      <c r="B4" s="6"/>
      <c r="C4" s="218" t="s">
        <v>4</v>
      </c>
      <c r="D4" s="218"/>
      <c r="E4" s="218"/>
      <c r="F4" s="218"/>
      <c r="G4" s="218"/>
      <c r="H4" s="218"/>
      <c r="I4" s="218"/>
      <c r="J4" s="218"/>
      <c r="K4" s="218"/>
      <c r="R4" s="117"/>
      <c r="T4" s="137"/>
    </row>
    <row r="5" spans="1:20" s="50" customFormat="1">
      <c r="A5" s="143"/>
      <c r="B5" s="6"/>
      <c r="C5" s="49"/>
      <c r="D5" s="49"/>
      <c r="E5" s="72"/>
      <c r="F5" s="108"/>
      <c r="G5" s="219" t="s">
        <v>61</v>
      </c>
      <c r="H5" s="219"/>
      <c r="I5" s="219"/>
      <c r="J5" s="52"/>
      <c r="K5" s="49"/>
      <c r="R5" s="117"/>
      <c r="T5" s="137"/>
    </row>
    <row r="6" spans="1:20" s="50" customFormat="1">
      <c r="A6" s="137"/>
      <c r="B6" s="49"/>
      <c r="C6" s="22" t="s">
        <v>54</v>
      </c>
      <c r="D6" s="1"/>
      <c r="E6" s="72" t="s">
        <v>108</v>
      </c>
      <c r="F6" s="1"/>
      <c r="G6" s="52" t="s">
        <v>91</v>
      </c>
      <c r="H6" s="1"/>
      <c r="I6" s="52" t="s">
        <v>92</v>
      </c>
      <c r="J6" s="52"/>
      <c r="K6" s="51" t="s">
        <v>93</v>
      </c>
      <c r="R6" s="117"/>
      <c r="T6" s="137"/>
    </row>
    <row r="7" spans="1:20" s="50" customFormat="1">
      <c r="A7" s="137"/>
      <c r="B7" s="42" t="s">
        <v>8</v>
      </c>
      <c r="C7" s="72" t="s">
        <v>109</v>
      </c>
      <c r="D7" s="1"/>
      <c r="E7" s="81" t="s">
        <v>94</v>
      </c>
      <c r="F7" s="1"/>
      <c r="G7" s="53" t="s">
        <v>95</v>
      </c>
      <c r="H7" s="1"/>
      <c r="I7" s="53" t="s">
        <v>96</v>
      </c>
      <c r="J7" s="53"/>
      <c r="K7" s="51" t="s">
        <v>97</v>
      </c>
      <c r="R7" s="117"/>
      <c r="T7" s="137"/>
    </row>
    <row r="8" spans="1:20" s="50" customFormat="1">
      <c r="A8" s="137"/>
      <c r="C8" s="220" t="s">
        <v>12</v>
      </c>
      <c r="D8" s="220"/>
      <c r="E8" s="220"/>
      <c r="F8" s="220"/>
      <c r="G8" s="220"/>
      <c r="H8" s="220"/>
      <c r="I8" s="220"/>
      <c r="J8" s="220"/>
      <c r="K8" s="220"/>
      <c r="R8" s="117"/>
      <c r="T8" s="137"/>
    </row>
    <row r="9" spans="1:20" s="50" customFormat="1">
      <c r="A9" s="144" t="s">
        <v>110</v>
      </c>
      <c r="B9" s="2"/>
      <c r="C9" s="186"/>
      <c r="D9" s="186"/>
      <c r="E9" s="186"/>
      <c r="F9" s="186"/>
      <c r="G9" s="186"/>
      <c r="H9" s="186"/>
      <c r="I9" s="186"/>
      <c r="J9" s="186"/>
      <c r="K9" s="186"/>
      <c r="R9" s="117"/>
      <c r="T9" s="137"/>
    </row>
    <row r="10" spans="1:20" s="50" customFormat="1">
      <c r="A10" s="144" t="s">
        <v>111</v>
      </c>
      <c r="B10" s="2"/>
      <c r="C10" s="147">
        <v>360000</v>
      </c>
      <c r="D10" s="150"/>
      <c r="E10" s="147">
        <v>615600</v>
      </c>
      <c r="F10" s="150"/>
      <c r="G10" s="147">
        <v>60000</v>
      </c>
      <c r="H10" s="147"/>
      <c r="I10" s="147">
        <v>1803939</v>
      </c>
      <c r="J10" s="147"/>
      <c r="K10" s="147">
        <f>SUM(C10:I10)</f>
        <v>2839539</v>
      </c>
      <c r="R10" s="117"/>
      <c r="T10" s="137"/>
    </row>
    <row r="11" spans="1:20" s="50" customFormat="1">
      <c r="A11" s="144"/>
      <c r="B11" s="2"/>
      <c r="C11" s="147"/>
      <c r="D11" s="150"/>
      <c r="E11" s="147"/>
      <c r="F11" s="150"/>
      <c r="G11" s="147"/>
      <c r="H11" s="147"/>
      <c r="I11" s="147"/>
      <c r="J11" s="147"/>
      <c r="K11" s="147"/>
      <c r="R11" s="117"/>
      <c r="T11" s="194"/>
    </row>
    <row r="12" spans="1:20" s="50" customFormat="1">
      <c r="A12" s="144" t="s">
        <v>100</v>
      </c>
      <c r="B12" s="2"/>
      <c r="C12" s="147"/>
      <c r="D12" s="150"/>
      <c r="E12" s="147"/>
      <c r="F12" s="150"/>
      <c r="G12" s="147"/>
      <c r="H12" s="147"/>
      <c r="I12" s="147"/>
      <c r="J12" s="147"/>
      <c r="K12" s="147"/>
      <c r="R12" s="117"/>
      <c r="T12" s="194"/>
    </row>
    <row r="13" spans="1:20" s="50" customFormat="1">
      <c r="A13" s="145" t="s">
        <v>101</v>
      </c>
      <c r="B13" s="10"/>
      <c r="C13" s="147"/>
      <c r="D13" s="150"/>
      <c r="E13" s="147"/>
      <c r="F13" s="150"/>
      <c r="G13" s="147"/>
      <c r="H13" s="147"/>
      <c r="I13" s="147"/>
      <c r="J13" s="147"/>
      <c r="K13" s="147"/>
      <c r="R13" s="117"/>
      <c r="T13" s="137"/>
    </row>
    <row r="14" spans="1:20" s="50" customFormat="1">
      <c r="A14" s="141" t="s">
        <v>102</v>
      </c>
      <c r="B14" s="42" t="s">
        <v>112</v>
      </c>
      <c r="C14" s="128">
        <v>0</v>
      </c>
      <c r="D14" s="54"/>
      <c r="E14" s="128">
        <v>0</v>
      </c>
      <c r="F14" s="54"/>
      <c r="G14" s="128">
        <v>0</v>
      </c>
      <c r="H14" s="188"/>
      <c r="I14" s="187">
        <v>-594000</v>
      </c>
      <c r="J14" s="188"/>
      <c r="K14" s="212">
        <f>SUM(C14:I14)</f>
        <v>-594000</v>
      </c>
      <c r="R14" s="192"/>
      <c r="T14" s="190"/>
    </row>
    <row r="15" spans="1:20" s="50" customFormat="1">
      <c r="A15" s="145" t="s">
        <v>103</v>
      </c>
      <c r="B15" s="2"/>
      <c r="C15" s="129">
        <v>0</v>
      </c>
      <c r="D15" s="54"/>
      <c r="E15" s="129">
        <v>0</v>
      </c>
      <c r="F15" s="54"/>
      <c r="G15" s="129">
        <v>0</v>
      </c>
      <c r="H15" s="147"/>
      <c r="I15" s="189">
        <f>SUM(I14)</f>
        <v>-594000</v>
      </c>
      <c r="J15" s="147"/>
      <c r="K15" s="189">
        <f>SUM(C15:I15)</f>
        <v>-594000</v>
      </c>
      <c r="R15" s="192"/>
      <c r="T15" s="191"/>
    </row>
    <row r="16" spans="1:20" s="50" customFormat="1">
      <c r="A16" s="144"/>
      <c r="B16" s="2"/>
      <c r="C16" s="12"/>
      <c r="D16" s="57"/>
      <c r="E16" s="12"/>
      <c r="F16" s="57"/>
      <c r="G16" s="12"/>
      <c r="H16" s="147"/>
      <c r="I16" s="147"/>
      <c r="J16" s="147"/>
      <c r="K16" s="147"/>
      <c r="R16" s="192"/>
      <c r="T16" s="191"/>
    </row>
    <row r="17" spans="1:20" s="50" customFormat="1">
      <c r="A17" s="144" t="s">
        <v>104</v>
      </c>
      <c r="B17" s="2"/>
      <c r="C17" s="148"/>
      <c r="D17" s="148"/>
      <c r="E17" s="148"/>
      <c r="F17" s="149"/>
      <c r="G17" s="148"/>
      <c r="H17" s="75"/>
      <c r="I17" s="75"/>
      <c r="J17" s="75"/>
      <c r="K17" s="12"/>
      <c r="R17" s="193"/>
      <c r="T17" s="194"/>
    </row>
    <row r="18" spans="1:20" s="50" customFormat="1">
      <c r="A18" s="141" t="s">
        <v>105</v>
      </c>
      <c r="B18" s="64"/>
      <c r="C18" s="128">
        <v>0</v>
      </c>
      <c r="D18" s="54"/>
      <c r="E18" s="128">
        <v>0</v>
      </c>
      <c r="F18" s="54"/>
      <c r="G18" s="128">
        <v>0</v>
      </c>
      <c r="H18" s="75"/>
      <c r="I18" s="151">
        <v>541439</v>
      </c>
      <c r="J18" s="62"/>
      <c r="K18" s="212">
        <f>SUM(C18:J18)</f>
        <v>541439</v>
      </c>
      <c r="R18" s="117"/>
      <c r="T18" s="191"/>
    </row>
    <row r="19" spans="1:20" s="50" customFormat="1">
      <c r="A19" s="144" t="s">
        <v>106</v>
      </c>
      <c r="B19" s="2"/>
      <c r="C19" s="129">
        <v>0</v>
      </c>
      <c r="D19" s="130"/>
      <c r="E19" s="129">
        <v>0</v>
      </c>
      <c r="F19" s="131"/>
      <c r="G19" s="129">
        <v>0</v>
      </c>
      <c r="H19" s="57"/>
      <c r="I19" s="189">
        <f>SUM(I18:I18)</f>
        <v>541439</v>
      </c>
      <c r="J19" s="12"/>
      <c r="K19" s="189">
        <f>SUM(K18:K18)</f>
        <v>541439</v>
      </c>
      <c r="R19" s="117"/>
      <c r="T19" s="137"/>
    </row>
    <row r="20" spans="1:20" s="50" customFormat="1">
      <c r="A20" s="144"/>
      <c r="B20" s="2"/>
      <c r="C20" s="82"/>
      <c r="D20" s="82"/>
      <c r="E20" s="82"/>
      <c r="F20" s="82"/>
      <c r="G20" s="82"/>
      <c r="H20" s="57"/>
      <c r="I20" s="12"/>
      <c r="J20" s="12"/>
      <c r="K20" s="12"/>
      <c r="R20" s="117"/>
      <c r="T20" s="137"/>
    </row>
    <row r="21" spans="1:20" s="50" customFormat="1" ht="22.5" thickBot="1">
      <c r="A21" s="144" t="s">
        <v>113</v>
      </c>
      <c r="B21" s="2"/>
      <c r="C21" s="69">
        <f>SUM(C19,C10)</f>
        <v>360000</v>
      </c>
      <c r="D21" s="57"/>
      <c r="E21" s="69">
        <f>SUM(E19,E10)</f>
        <v>615600</v>
      </c>
      <c r="F21" s="57"/>
      <c r="G21" s="69">
        <f>SUM(G19,G10)</f>
        <v>60000</v>
      </c>
      <c r="H21" s="57"/>
      <c r="I21" s="69">
        <f>SUM(I19,I10,I15)</f>
        <v>1751378</v>
      </c>
      <c r="J21" s="12"/>
      <c r="K21" s="69">
        <f>SUM(K19,K10,K14)</f>
        <v>2786978</v>
      </c>
      <c r="L21" s="133"/>
      <c r="R21" s="117"/>
    </row>
    <row r="22" spans="1:20" s="50" customFormat="1" ht="22.5" thickTop="1">
      <c r="A22" s="137"/>
      <c r="C22" s="55"/>
      <c r="G22" s="55"/>
      <c r="I22" s="55"/>
      <c r="K22" s="55"/>
      <c r="R22" s="117"/>
    </row>
    <row r="24" spans="1:20">
      <c r="K24" s="141"/>
    </row>
    <row r="25" spans="1:20">
      <c r="K25" s="188"/>
    </row>
  </sheetData>
  <mergeCells count="3">
    <mergeCell ref="C4:K4"/>
    <mergeCell ref="G5:I5"/>
    <mergeCell ref="C8:K8"/>
  </mergeCells>
  <pageMargins left="0.8" right="0.8" top="0.48" bottom="0.5" header="0.5" footer="0.5"/>
  <pageSetup paperSize="9" scale="93" firstPageNumber="10" orientation="landscape" useFirstPageNumber="1" r:id="rId1"/>
  <headerFooter>
    <oddFooter>&amp;Lหมายเหตุประกอบงบการเงินระหว่างกาลเป็นส่วนหนึ่งของงบการเงินแบบย่อนี้&amp;C&amp;P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CFF"/>
  </sheetPr>
  <dimension ref="A1:O81"/>
  <sheetViews>
    <sheetView view="pageBreakPreview" zoomScaleNormal="90" zoomScaleSheetLayoutView="100" workbookViewId="0">
      <selection activeCell="N74" sqref="N74"/>
    </sheetView>
  </sheetViews>
  <sheetFormatPr defaultColWidth="11" defaultRowHeight="22.5" customHeight="1"/>
  <cols>
    <col min="1" max="1" width="55.7109375" style="23" customWidth="1"/>
    <col min="2" max="2" width="9.140625" style="42" customWidth="1"/>
    <col min="3" max="3" width="11" style="23" customWidth="1"/>
    <col min="4" max="4" width="1.85546875" style="1" customWidth="1"/>
    <col min="5" max="5" width="11" style="23" customWidth="1"/>
    <col min="6" max="6" width="1.85546875" style="1" customWidth="1"/>
    <col min="7" max="7" width="11" style="23" customWidth="1"/>
    <col min="8" max="8" width="1.85546875" style="23" customWidth="1"/>
    <col min="9" max="9" width="11" style="23" customWidth="1"/>
    <col min="10" max="10" width="11" style="1"/>
    <col min="11" max="15" width="15.140625" style="117" customWidth="1"/>
    <col min="16" max="16384" width="11" style="1"/>
  </cols>
  <sheetData>
    <row r="1" spans="1:15" s="50" customFormat="1" ht="22.5" customHeight="1">
      <c r="A1" s="3" t="s">
        <v>0</v>
      </c>
      <c r="B1" s="84"/>
      <c r="C1" s="55"/>
      <c r="E1" s="55"/>
      <c r="G1" s="55"/>
      <c r="I1" s="55"/>
      <c r="K1" s="117"/>
      <c r="L1" s="117"/>
      <c r="M1" s="117"/>
      <c r="N1" s="117"/>
      <c r="O1" s="117"/>
    </row>
    <row r="2" spans="1:15" ht="22.5" customHeight="1">
      <c r="A2" s="18" t="s">
        <v>114</v>
      </c>
      <c r="B2" s="85"/>
      <c r="C2" s="3"/>
      <c r="D2" s="3"/>
      <c r="E2" s="3"/>
      <c r="F2" s="3"/>
      <c r="G2" s="3"/>
      <c r="H2" s="3"/>
      <c r="I2" s="3"/>
    </row>
    <row r="3" spans="1:15" ht="8.25" customHeight="1">
      <c r="A3" s="19"/>
      <c r="C3" s="20"/>
      <c r="E3" s="20"/>
      <c r="G3" s="20"/>
      <c r="H3" s="20"/>
      <c r="I3" s="20"/>
    </row>
    <row r="4" spans="1:15" ht="23.25">
      <c r="A4" s="3"/>
      <c r="B4" s="85"/>
      <c r="C4" s="1"/>
      <c r="D4" s="56" t="s">
        <v>2</v>
      </c>
      <c r="E4" s="1"/>
      <c r="G4" s="1"/>
      <c r="H4" s="1"/>
      <c r="I4" s="1"/>
      <c r="K4" s="66"/>
      <c r="L4" s="207"/>
      <c r="N4" s="190"/>
    </row>
    <row r="5" spans="1:15" ht="21.75">
      <c r="A5" s="2"/>
      <c r="B5" s="86"/>
      <c r="C5" s="1"/>
      <c r="D5" s="56" t="s">
        <v>3</v>
      </c>
      <c r="E5" s="1"/>
      <c r="F5" s="4"/>
      <c r="G5" s="214" t="s">
        <v>4</v>
      </c>
      <c r="H5" s="214"/>
      <c r="I5" s="214"/>
      <c r="K5" s="66"/>
      <c r="L5" s="205"/>
      <c r="O5" s="190"/>
    </row>
    <row r="6" spans="1:15" ht="21.95" customHeight="1">
      <c r="A6" s="2"/>
      <c r="B6" s="86"/>
      <c r="C6" s="216" t="s">
        <v>87</v>
      </c>
      <c r="D6" s="217"/>
      <c r="E6" s="217"/>
      <c r="F6" s="4"/>
      <c r="G6" s="216" t="s">
        <v>87</v>
      </c>
      <c r="H6" s="217"/>
      <c r="I6" s="217"/>
      <c r="K6" s="190"/>
      <c r="L6" s="206"/>
      <c r="O6" s="190"/>
    </row>
    <row r="7" spans="1:15" ht="21.95" customHeight="1">
      <c r="A7" s="2"/>
      <c r="B7" s="86"/>
      <c r="C7" s="216" t="s">
        <v>69</v>
      </c>
      <c r="D7" s="216"/>
      <c r="E7" s="216"/>
      <c r="F7" s="4"/>
      <c r="G7" s="216" t="s">
        <v>69</v>
      </c>
      <c r="H7" s="216"/>
      <c r="I7" s="216"/>
      <c r="K7" s="190"/>
      <c r="L7" s="206"/>
      <c r="O7" s="190"/>
    </row>
    <row r="8" spans="1:15" ht="21.75" customHeight="1">
      <c r="A8" s="21"/>
      <c r="B8" s="42" t="s">
        <v>8</v>
      </c>
      <c r="C8" s="68" t="s">
        <v>9</v>
      </c>
      <c r="D8" s="22"/>
      <c r="E8" s="68" t="s">
        <v>10</v>
      </c>
      <c r="G8" s="68" t="s">
        <v>9</v>
      </c>
      <c r="H8" s="22"/>
      <c r="I8" s="68" t="s">
        <v>10</v>
      </c>
      <c r="K8" s="190"/>
      <c r="L8" s="206"/>
      <c r="N8" s="23"/>
      <c r="O8" s="23"/>
    </row>
    <row r="9" spans="1:15" ht="21.75" customHeight="1">
      <c r="C9" s="215" t="s">
        <v>12</v>
      </c>
      <c r="D9" s="215"/>
      <c r="E9" s="215"/>
      <c r="F9" s="215"/>
      <c r="G9" s="215"/>
      <c r="H9" s="215"/>
      <c r="I9" s="215"/>
    </row>
    <row r="10" spans="1:15" ht="21.75" customHeight="1">
      <c r="A10" s="24" t="s">
        <v>115</v>
      </c>
      <c r="C10" s="25"/>
      <c r="E10" s="25"/>
      <c r="G10" s="25"/>
      <c r="H10" s="25"/>
      <c r="I10" s="25"/>
    </row>
    <row r="11" spans="1:15" ht="21.75" customHeight="1">
      <c r="A11" s="70" t="s">
        <v>84</v>
      </c>
      <c r="C11" s="63">
        <v>542144</v>
      </c>
      <c r="D11" s="26"/>
      <c r="E11" s="63">
        <v>447312</v>
      </c>
      <c r="F11" s="26"/>
      <c r="G11" s="25">
        <v>541439</v>
      </c>
      <c r="H11" s="25"/>
      <c r="I11" s="25">
        <v>446515</v>
      </c>
      <c r="K11" s="190"/>
      <c r="M11" s="23"/>
    </row>
    <row r="12" spans="1:15" ht="21.75" customHeight="1">
      <c r="A12" s="30" t="s">
        <v>116</v>
      </c>
      <c r="C12" s="25"/>
      <c r="D12" s="26"/>
      <c r="E12" s="25"/>
      <c r="F12" s="26"/>
      <c r="G12" s="25"/>
      <c r="H12" s="25"/>
      <c r="I12" s="25"/>
      <c r="L12" s="190"/>
      <c r="M12" s="23"/>
      <c r="O12" s="190"/>
    </row>
    <row r="13" spans="1:15" ht="21.75" customHeight="1">
      <c r="A13" s="66" t="s">
        <v>117</v>
      </c>
      <c r="C13" s="67">
        <v>135395</v>
      </c>
      <c r="D13" s="26"/>
      <c r="E13" s="26">
        <v>111948</v>
      </c>
      <c r="F13" s="26"/>
      <c r="G13" s="67">
        <v>135219</v>
      </c>
      <c r="H13" s="27"/>
      <c r="I13" s="26">
        <v>111749</v>
      </c>
      <c r="O13" s="190"/>
    </row>
    <row r="14" spans="1:15" ht="21.75" customHeight="1">
      <c r="A14" s="23" t="s">
        <v>118</v>
      </c>
      <c r="C14" s="26">
        <v>80114</v>
      </c>
      <c r="D14" s="26"/>
      <c r="E14" s="67">
        <v>82601</v>
      </c>
      <c r="F14" s="26"/>
      <c r="G14" s="26">
        <v>80114</v>
      </c>
      <c r="H14" s="27"/>
      <c r="I14" s="26">
        <v>82601</v>
      </c>
    </row>
    <row r="15" spans="1:15" ht="21.75" hidden="1" customHeight="1">
      <c r="A15" s="66" t="s">
        <v>119</v>
      </c>
      <c r="C15" s="200" t="s">
        <v>152</v>
      </c>
      <c r="D15" s="201"/>
      <c r="E15" s="200" t="s">
        <v>152</v>
      </c>
      <c r="F15" s="202"/>
      <c r="G15" s="200" t="s">
        <v>152</v>
      </c>
      <c r="H15" s="200"/>
      <c r="I15" s="200" t="s">
        <v>152</v>
      </c>
    </row>
    <row r="16" spans="1:15" ht="21.75" customHeight="1">
      <c r="A16" s="66" t="s">
        <v>120</v>
      </c>
      <c r="C16" s="26">
        <v>-816</v>
      </c>
      <c r="D16" s="26"/>
      <c r="E16" s="67">
        <v>-153</v>
      </c>
      <c r="F16" s="26"/>
      <c r="G16" s="26">
        <v>-816</v>
      </c>
      <c r="H16" s="26"/>
      <c r="I16" s="67">
        <v>-153</v>
      </c>
      <c r="K16" s="190"/>
    </row>
    <row r="17" spans="1:15" ht="21.75" customHeight="1">
      <c r="A17" s="70" t="s">
        <v>153</v>
      </c>
      <c r="B17" s="42" t="s">
        <v>30</v>
      </c>
      <c r="C17" s="26">
        <v>83</v>
      </c>
      <c r="D17" s="26"/>
      <c r="E17" s="67">
        <v>111</v>
      </c>
      <c r="F17" s="26"/>
      <c r="G17" s="26">
        <v>83</v>
      </c>
      <c r="H17" s="67"/>
      <c r="I17" s="67">
        <v>111</v>
      </c>
      <c r="L17" s="190"/>
    </row>
    <row r="18" spans="1:15" ht="21.75" customHeight="1">
      <c r="A18" s="66" t="s">
        <v>121</v>
      </c>
      <c r="C18" s="26">
        <v>-2081</v>
      </c>
      <c r="D18" s="26"/>
      <c r="E18" s="26">
        <v>-2196</v>
      </c>
      <c r="F18" s="26"/>
      <c r="G18" s="200" t="s">
        <v>152</v>
      </c>
      <c r="H18" s="27"/>
      <c r="I18" s="200" t="s">
        <v>152</v>
      </c>
      <c r="L18" s="190"/>
    </row>
    <row r="19" spans="1:15" ht="21.75" customHeight="1">
      <c r="A19" s="66" t="s">
        <v>154</v>
      </c>
      <c r="B19" s="125"/>
      <c r="C19" s="26">
        <v>-13</v>
      </c>
      <c r="D19" s="26"/>
      <c r="E19" s="67">
        <v>-403</v>
      </c>
      <c r="F19" s="26"/>
      <c r="G19" s="26">
        <v>-13</v>
      </c>
      <c r="H19" s="27"/>
      <c r="I19" s="26">
        <v>-403</v>
      </c>
      <c r="L19" s="190"/>
    </row>
    <row r="20" spans="1:15" ht="21.75" customHeight="1">
      <c r="A20" s="66" t="s">
        <v>123</v>
      </c>
      <c r="C20" s="26">
        <v>159</v>
      </c>
      <c r="D20" s="26"/>
      <c r="E20" s="67">
        <v>386</v>
      </c>
      <c r="F20" s="26"/>
      <c r="G20" s="26">
        <v>159</v>
      </c>
      <c r="H20" s="25"/>
      <c r="I20" s="26">
        <v>386</v>
      </c>
      <c r="K20" s="203"/>
      <c r="L20" s="208"/>
      <c r="M20" s="203"/>
      <c r="N20" s="203"/>
      <c r="O20" s="208"/>
    </row>
    <row r="21" spans="1:15" ht="21.75" customHeight="1">
      <c r="A21" s="66" t="s">
        <v>122</v>
      </c>
      <c r="C21" s="200" t="s">
        <v>152</v>
      </c>
      <c r="D21" s="26"/>
      <c r="E21" s="67">
        <v>-14169</v>
      </c>
      <c r="F21" s="26"/>
      <c r="G21" s="200" t="s">
        <v>152</v>
      </c>
      <c r="H21" s="25"/>
      <c r="I21" s="26">
        <v>-14169</v>
      </c>
      <c r="K21" s="190"/>
      <c r="N21" s="190"/>
    </row>
    <row r="22" spans="1:15" ht="21.75" customHeight="1">
      <c r="A22" s="66" t="s">
        <v>155</v>
      </c>
      <c r="C22" s="26">
        <v>-254</v>
      </c>
      <c r="D22" s="26"/>
      <c r="E22" s="67">
        <v>886</v>
      </c>
      <c r="F22" s="26"/>
      <c r="G22" s="26">
        <v>-254</v>
      </c>
      <c r="H22" s="25"/>
      <c r="I22" s="26">
        <v>886</v>
      </c>
      <c r="K22" s="203"/>
      <c r="L22" s="208"/>
      <c r="M22" s="203"/>
      <c r="N22" s="203"/>
      <c r="O22" s="208"/>
    </row>
    <row r="23" spans="1:15" ht="21.75" customHeight="1">
      <c r="A23" s="66" t="s">
        <v>124</v>
      </c>
      <c r="C23" s="26">
        <v>-2</v>
      </c>
      <c r="D23" s="26"/>
      <c r="E23" s="67">
        <v>-16</v>
      </c>
      <c r="F23" s="26"/>
      <c r="G23" s="26">
        <v>-1202</v>
      </c>
      <c r="H23" s="25"/>
      <c r="I23" s="26">
        <v>-1216</v>
      </c>
      <c r="K23" s="203"/>
      <c r="L23" s="208"/>
      <c r="M23" s="203"/>
      <c r="N23" s="203"/>
      <c r="O23" s="208"/>
    </row>
    <row r="24" spans="1:15" ht="21.75" customHeight="1">
      <c r="A24" s="23" t="s">
        <v>125</v>
      </c>
      <c r="C24" s="28">
        <v>-6950</v>
      </c>
      <c r="D24" s="26"/>
      <c r="E24" s="65">
        <v>-4067</v>
      </c>
      <c r="F24" s="26"/>
      <c r="G24" s="28">
        <v>-6950</v>
      </c>
      <c r="H24" s="27"/>
      <c r="I24" s="28">
        <v>-4067</v>
      </c>
      <c r="K24" s="203"/>
      <c r="L24" s="203"/>
      <c r="M24" s="203"/>
      <c r="N24" s="203"/>
      <c r="O24" s="203"/>
    </row>
    <row r="25" spans="1:15" s="4" customFormat="1" ht="21.75" customHeight="1">
      <c r="A25" s="15"/>
      <c r="B25" s="86"/>
      <c r="C25" s="25">
        <f>SUM(C11:C24)</f>
        <v>747779</v>
      </c>
      <c r="D25" s="26"/>
      <c r="E25" s="25">
        <f>SUM(E11:E24)</f>
        <v>622240</v>
      </c>
      <c r="F25" s="26"/>
      <c r="G25" s="25">
        <f>SUM(G11:G24)</f>
        <v>747779</v>
      </c>
      <c r="H25" s="25"/>
      <c r="I25" s="25">
        <f>SUM(I11:I24)</f>
        <v>622240</v>
      </c>
      <c r="K25" s="203"/>
      <c r="L25" s="209"/>
      <c r="M25" s="118"/>
      <c r="N25" s="117"/>
      <c r="O25" s="118"/>
    </row>
    <row r="26" spans="1:15" ht="21.75" customHeight="1">
      <c r="A26" s="30" t="s">
        <v>126</v>
      </c>
      <c r="C26" s="25"/>
      <c r="D26" s="26"/>
      <c r="E26" s="25"/>
      <c r="F26" s="26"/>
      <c r="G26" s="25"/>
      <c r="H26" s="25"/>
      <c r="I26" s="25"/>
      <c r="O26" s="190"/>
    </row>
    <row r="27" spans="1:15" ht="21.75" customHeight="1">
      <c r="A27" s="23" t="s">
        <v>127</v>
      </c>
      <c r="C27" s="26">
        <v>15637</v>
      </c>
      <c r="D27" s="26"/>
      <c r="E27" s="26">
        <v>3187</v>
      </c>
      <c r="F27" s="26"/>
      <c r="G27" s="26">
        <v>15637</v>
      </c>
      <c r="H27" s="26"/>
      <c r="I27" s="26">
        <v>3187</v>
      </c>
      <c r="L27" s="190"/>
    </row>
    <row r="28" spans="1:15" ht="21.75" customHeight="1">
      <c r="A28" s="66" t="s">
        <v>18</v>
      </c>
      <c r="C28" s="26">
        <v>-7069</v>
      </c>
      <c r="D28" s="26"/>
      <c r="E28" s="26">
        <v>-18174</v>
      </c>
      <c r="F28" s="26"/>
      <c r="G28" s="26">
        <v>-7069</v>
      </c>
      <c r="H28" s="26"/>
      <c r="I28" s="26">
        <v>-18174</v>
      </c>
      <c r="L28" s="190"/>
      <c r="O28" s="190"/>
    </row>
    <row r="29" spans="1:15" ht="21.75" customHeight="1">
      <c r="A29" s="23" t="s">
        <v>128</v>
      </c>
      <c r="C29" s="26">
        <v>-89282</v>
      </c>
      <c r="D29" s="26"/>
      <c r="E29" s="26">
        <v>-125739</v>
      </c>
      <c r="F29" s="26"/>
      <c r="G29" s="26">
        <v>-89282</v>
      </c>
      <c r="H29" s="26"/>
      <c r="I29" s="26">
        <v>-125739</v>
      </c>
      <c r="O29" s="190"/>
    </row>
    <row r="30" spans="1:15" ht="21.75" customHeight="1">
      <c r="A30" s="66" t="s">
        <v>23</v>
      </c>
      <c r="C30" s="26">
        <v>67251</v>
      </c>
      <c r="D30" s="26"/>
      <c r="E30" s="26">
        <v>11509</v>
      </c>
      <c r="F30" s="26"/>
      <c r="G30" s="26">
        <v>67251</v>
      </c>
      <c r="H30" s="26"/>
      <c r="I30" s="26">
        <v>11509</v>
      </c>
      <c r="K30" s="190"/>
      <c r="O30" s="190"/>
    </row>
    <row r="31" spans="1:15" ht="21.75" customHeight="1">
      <c r="A31" s="66" t="s">
        <v>24</v>
      </c>
      <c r="C31" s="26">
        <v>3127</v>
      </c>
      <c r="D31" s="26"/>
      <c r="E31" s="26">
        <v>-216</v>
      </c>
      <c r="F31" s="26"/>
      <c r="G31" s="26">
        <v>3127</v>
      </c>
      <c r="H31" s="26"/>
      <c r="I31" s="26">
        <v>-216</v>
      </c>
      <c r="L31" s="190"/>
    </row>
    <row r="32" spans="1:15" ht="21.75" customHeight="1">
      <c r="A32" s="23" t="s">
        <v>39</v>
      </c>
      <c r="C32" s="26">
        <v>-80</v>
      </c>
      <c r="D32" s="26"/>
      <c r="E32" s="26">
        <v>-79</v>
      </c>
      <c r="F32" s="26"/>
      <c r="G32" s="26">
        <v>-80</v>
      </c>
      <c r="H32" s="26"/>
      <c r="I32" s="26">
        <v>-79</v>
      </c>
      <c r="L32" s="190"/>
      <c r="N32" s="190"/>
    </row>
    <row r="33" spans="1:15" ht="21.75" customHeight="1">
      <c r="A33" s="23" t="s">
        <v>44</v>
      </c>
      <c r="C33" s="67">
        <v>37942</v>
      </c>
      <c r="D33" s="26"/>
      <c r="E33" s="26">
        <v>14380</v>
      </c>
      <c r="F33" s="26"/>
      <c r="G33" s="67">
        <v>37942</v>
      </c>
      <c r="H33" s="26"/>
      <c r="I33" s="26">
        <v>14380</v>
      </c>
      <c r="L33" s="190"/>
      <c r="O33" s="190"/>
    </row>
    <row r="34" spans="1:15" ht="21.75" customHeight="1">
      <c r="A34" s="66" t="s">
        <v>45</v>
      </c>
      <c r="C34" s="67">
        <v>-7436</v>
      </c>
      <c r="D34" s="26"/>
      <c r="E34" s="26">
        <v>-7592</v>
      </c>
      <c r="F34" s="26"/>
      <c r="G34" s="67">
        <v>-7436</v>
      </c>
      <c r="H34" s="26"/>
      <c r="I34" s="26">
        <v>-7592</v>
      </c>
      <c r="O34" s="190"/>
    </row>
    <row r="35" spans="1:15" ht="21.75" customHeight="1">
      <c r="A35" s="66" t="s">
        <v>49</v>
      </c>
      <c r="C35" s="83"/>
      <c r="D35" s="26"/>
      <c r="E35" s="26"/>
      <c r="F35" s="26"/>
      <c r="G35" s="83"/>
      <c r="H35" s="27"/>
      <c r="I35" s="26"/>
      <c r="L35" s="190"/>
      <c r="O35" s="190"/>
    </row>
    <row r="36" spans="1:15" ht="21.75" customHeight="1">
      <c r="A36" s="66" t="s">
        <v>129</v>
      </c>
      <c r="C36" s="116">
        <v>7039</v>
      </c>
      <c r="D36" s="26"/>
      <c r="E36" s="28">
        <v>6449</v>
      </c>
      <c r="F36" s="26"/>
      <c r="G36" s="116">
        <v>7039</v>
      </c>
      <c r="H36" s="27"/>
      <c r="I36" s="28">
        <v>6449</v>
      </c>
      <c r="L36" s="190"/>
      <c r="O36" s="190"/>
    </row>
    <row r="37" spans="1:15" ht="21.75" customHeight="1">
      <c r="A37" s="66" t="s">
        <v>130</v>
      </c>
      <c r="C37" s="25">
        <f>SUM(C25:C36)</f>
        <v>774908</v>
      </c>
      <c r="D37" s="26"/>
      <c r="E37" s="26">
        <f>SUM(E25:E36)</f>
        <v>505965</v>
      </c>
      <c r="F37" s="26"/>
      <c r="G37" s="25">
        <f>SUM(G25:G36)</f>
        <v>774908</v>
      </c>
      <c r="H37" s="26"/>
      <c r="I37" s="26">
        <f>SUM(I25:I36)</f>
        <v>505965</v>
      </c>
      <c r="L37" s="190"/>
    </row>
    <row r="38" spans="1:15" ht="21.75" customHeight="1">
      <c r="A38" s="66" t="s">
        <v>131</v>
      </c>
      <c r="C38" s="28">
        <v>-181244</v>
      </c>
      <c r="D38" s="26"/>
      <c r="E38" s="28">
        <v>-141567</v>
      </c>
      <c r="F38" s="26"/>
      <c r="G38" s="28">
        <v>-181244</v>
      </c>
      <c r="H38" s="26"/>
      <c r="I38" s="28">
        <v>-141567</v>
      </c>
    </row>
    <row r="39" spans="1:15" s="4" customFormat="1" ht="21.75" customHeight="1">
      <c r="A39" s="15" t="s">
        <v>132</v>
      </c>
      <c r="B39" s="86"/>
      <c r="C39" s="124">
        <f>SUM(C37:C38)</f>
        <v>593664</v>
      </c>
      <c r="D39" s="11"/>
      <c r="E39" s="124">
        <f>SUM(E37:E38)</f>
        <v>364398</v>
      </c>
      <c r="F39" s="11"/>
      <c r="G39" s="124">
        <f>SUM(G37:G38)</f>
        <v>593664</v>
      </c>
      <c r="H39" s="11"/>
      <c r="I39" s="124">
        <f>SUM(I37:I38)</f>
        <v>364398</v>
      </c>
      <c r="J39" s="1"/>
      <c r="K39" s="190"/>
      <c r="L39" s="117"/>
      <c r="M39" s="118"/>
      <c r="N39" s="118"/>
      <c r="O39" s="118"/>
    </row>
    <row r="40" spans="1:15" s="50" customFormat="1" ht="22.5" customHeight="1">
      <c r="A40" s="3" t="s">
        <v>0</v>
      </c>
      <c r="B40" s="84"/>
      <c r="C40" s="180"/>
      <c r="D40" s="180"/>
      <c r="E40" s="180"/>
      <c r="F40" s="180"/>
      <c r="G40" s="180"/>
      <c r="H40" s="180"/>
      <c r="I40" s="180"/>
      <c r="J40" s="1"/>
      <c r="K40" s="117"/>
      <c r="L40" s="190"/>
      <c r="M40" s="117"/>
      <c r="N40" s="117"/>
      <c r="O40" s="117"/>
    </row>
    <row r="41" spans="1:15" ht="22.5" customHeight="1">
      <c r="A41" s="18" t="s">
        <v>114</v>
      </c>
      <c r="B41" s="87"/>
      <c r="C41" s="197"/>
      <c r="D41" s="197"/>
      <c r="E41" s="197"/>
      <c r="F41" s="197"/>
      <c r="G41" s="197"/>
      <c r="H41" s="197"/>
      <c r="I41" s="197"/>
      <c r="J41" s="4"/>
      <c r="K41" s="118"/>
      <c r="L41" s="118"/>
    </row>
    <row r="42" spans="1:15" ht="21.75" customHeight="1">
      <c r="A42" s="3"/>
      <c r="B42" s="87"/>
      <c r="C42" s="197"/>
      <c r="D42" s="197"/>
      <c r="E42" s="197"/>
      <c r="F42" s="197"/>
      <c r="G42" s="197"/>
      <c r="H42" s="197"/>
      <c r="I42" s="197"/>
      <c r="L42" s="190"/>
    </row>
    <row r="43" spans="1:15" ht="21.75">
      <c r="A43" s="2"/>
      <c r="B43" s="86"/>
      <c r="C43" s="26"/>
      <c r="D43" s="153" t="s">
        <v>2</v>
      </c>
      <c r="E43" s="26"/>
      <c r="F43" s="11"/>
      <c r="G43" s="214"/>
      <c r="H43" s="214"/>
      <c r="I43" s="214"/>
      <c r="L43" s="190"/>
    </row>
    <row r="44" spans="1:15" ht="21.75">
      <c r="A44" s="2"/>
      <c r="B44" s="86"/>
      <c r="C44" s="26"/>
      <c r="D44" s="153" t="s">
        <v>3</v>
      </c>
      <c r="E44" s="26"/>
      <c r="F44" s="11"/>
      <c r="G44" s="214" t="s">
        <v>4</v>
      </c>
      <c r="H44" s="214"/>
      <c r="I44" s="214"/>
    </row>
    <row r="45" spans="1:15" ht="21.75">
      <c r="A45" s="2"/>
      <c r="B45" s="86"/>
      <c r="C45" s="222" t="s">
        <v>87</v>
      </c>
      <c r="D45" s="223"/>
      <c r="E45" s="223"/>
      <c r="F45" s="11"/>
      <c r="G45" s="222" t="s">
        <v>87</v>
      </c>
      <c r="H45" s="223"/>
      <c r="I45" s="223"/>
      <c r="K45" s="190"/>
    </row>
    <row r="46" spans="1:15" ht="21.95" customHeight="1">
      <c r="A46" s="2"/>
      <c r="B46" s="86"/>
      <c r="C46" s="222" t="s">
        <v>69</v>
      </c>
      <c r="D46" s="222"/>
      <c r="E46" s="222"/>
      <c r="F46" s="11"/>
      <c r="G46" s="222" t="s">
        <v>69</v>
      </c>
      <c r="H46" s="222"/>
      <c r="I46" s="222"/>
      <c r="L46" s="190"/>
    </row>
    <row r="47" spans="1:15" ht="21.75">
      <c r="A47" s="2"/>
      <c r="B47" s="42" t="s">
        <v>8</v>
      </c>
      <c r="C47" s="198" t="s">
        <v>9</v>
      </c>
      <c r="D47" s="196"/>
      <c r="E47" s="198" t="s">
        <v>10</v>
      </c>
      <c r="F47" s="26"/>
      <c r="G47" s="198" t="s">
        <v>9</v>
      </c>
      <c r="H47" s="196"/>
      <c r="I47" s="198" t="s">
        <v>10</v>
      </c>
      <c r="L47" s="190"/>
    </row>
    <row r="48" spans="1:15" ht="22.5" customHeight="1">
      <c r="A48" s="66" t="s">
        <v>133</v>
      </c>
      <c r="C48" s="221" t="s">
        <v>12</v>
      </c>
      <c r="D48" s="221"/>
      <c r="E48" s="221"/>
      <c r="F48" s="221"/>
      <c r="G48" s="221"/>
      <c r="H48" s="221"/>
      <c r="I48" s="221"/>
      <c r="L48" s="190"/>
    </row>
    <row r="49" spans="1:15" ht="22.5" customHeight="1">
      <c r="A49" s="24" t="s">
        <v>134</v>
      </c>
      <c r="C49" s="27"/>
      <c r="D49" s="26"/>
      <c r="E49" s="27"/>
      <c r="F49" s="26"/>
      <c r="G49" s="27"/>
      <c r="H49" s="27"/>
      <c r="I49" s="27"/>
    </row>
    <row r="50" spans="1:15" ht="22.5" customHeight="1">
      <c r="A50" s="66" t="s">
        <v>135</v>
      </c>
      <c r="C50" s="67">
        <v>400000</v>
      </c>
      <c r="D50" s="26"/>
      <c r="E50" s="26">
        <v>70257</v>
      </c>
      <c r="F50" s="26"/>
      <c r="G50" s="67">
        <v>400000</v>
      </c>
      <c r="H50" s="26"/>
      <c r="I50" s="26">
        <v>70257</v>
      </c>
      <c r="K50" s="190"/>
    </row>
    <row r="51" spans="1:15" ht="22.5" customHeight="1">
      <c r="A51" s="66" t="s">
        <v>156</v>
      </c>
      <c r="C51" s="67">
        <f>G51</f>
        <v>-450002</v>
      </c>
      <c r="D51" s="26"/>
      <c r="E51" s="200" t="s">
        <v>152</v>
      </c>
      <c r="F51" s="26"/>
      <c r="G51" s="67">
        <v>-450002</v>
      </c>
      <c r="H51" s="26"/>
      <c r="I51" s="200" t="s">
        <v>152</v>
      </c>
      <c r="L51" s="190"/>
    </row>
    <row r="52" spans="1:15" ht="22.5" customHeight="1">
      <c r="A52" s="66" t="s">
        <v>136</v>
      </c>
      <c r="C52" s="67">
        <v>2309</v>
      </c>
      <c r="D52" s="26"/>
      <c r="E52" s="26">
        <v>2416</v>
      </c>
      <c r="F52" s="26"/>
      <c r="G52" s="204">
        <v>2309</v>
      </c>
      <c r="H52" s="26"/>
      <c r="I52" s="26">
        <v>2416</v>
      </c>
      <c r="L52" s="190"/>
    </row>
    <row r="53" spans="1:15" ht="22.5" customHeight="1">
      <c r="A53" s="66" t="s">
        <v>137</v>
      </c>
      <c r="C53" s="67">
        <v>-71314</v>
      </c>
      <c r="D53" s="26"/>
      <c r="E53" s="26">
        <v>-63795</v>
      </c>
      <c r="F53" s="26"/>
      <c r="G53" s="67">
        <v>-71314</v>
      </c>
      <c r="H53" s="26"/>
      <c r="I53" s="26">
        <v>-63795</v>
      </c>
      <c r="L53" s="190"/>
    </row>
    <row r="54" spans="1:15" ht="22.5" customHeight="1">
      <c r="A54" s="66" t="s">
        <v>138</v>
      </c>
      <c r="C54" s="67">
        <v>-116</v>
      </c>
      <c r="D54" s="26"/>
      <c r="E54" s="26">
        <v>-18</v>
      </c>
      <c r="F54" s="26"/>
      <c r="G54" s="67">
        <v>-116</v>
      </c>
      <c r="H54" s="26"/>
      <c r="I54" s="26">
        <v>-18</v>
      </c>
      <c r="L54" s="190"/>
      <c r="M54" s="190"/>
    </row>
    <row r="55" spans="1:15" ht="22.5" customHeight="1">
      <c r="A55" s="66" t="s">
        <v>139</v>
      </c>
      <c r="B55" s="42" t="s">
        <v>21</v>
      </c>
      <c r="C55" s="67">
        <v>1500</v>
      </c>
      <c r="D55" s="26"/>
      <c r="E55" s="26">
        <v>1500</v>
      </c>
      <c r="F55" s="26"/>
      <c r="G55" s="67">
        <v>1500</v>
      </c>
      <c r="H55" s="26"/>
      <c r="I55" s="26">
        <v>1500</v>
      </c>
      <c r="L55" s="190"/>
    </row>
    <row r="56" spans="1:15" ht="22.5" customHeight="1">
      <c r="A56" s="66" t="s">
        <v>140</v>
      </c>
      <c r="C56" s="67">
        <v>1202</v>
      </c>
      <c r="D56" s="26"/>
      <c r="E56" s="26">
        <v>1216</v>
      </c>
      <c r="F56" s="26"/>
      <c r="G56" s="67">
        <v>1202</v>
      </c>
      <c r="H56" s="26"/>
      <c r="I56" s="26">
        <v>1216</v>
      </c>
    </row>
    <row r="57" spans="1:15" ht="22.5" customHeight="1">
      <c r="A57" s="66" t="s">
        <v>141</v>
      </c>
      <c r="C57" s="65">
        <v>5115</v>
      </c>
      <c r="D57" s="26"/>
      <c r="E57" s="26">
        <v>3593</v>
      </c>
      <c r="F57" s="26"/>
      <c r="G57" s="65">
        <v>5115</v>
      </c>
      <c r="H57" s="26"/>
      <c r="I57" s="26">
        <v>3593</v>
      </c>
      <c r="L57" s="190"/>
    </row>
    <row r="58" spans="1:15" s="4" customFormat="1" ht="22.5" customHeight="1">
      <c r="A58" s="15" t="s">
        <v>142</v>
      </c>
      <c r="B58" s="86"/>
      <c r="C58" s="124">
        <f>SUM(C50:C57)</f>
        <v>-111306</v>
      </c>
      <c r="D58" s="11"/>
      <c r="E58" s="36">
        <f>SUM(E50:E57)</f>
        <v>15169</v>
      </c>
      <c r="F58" s="11"/>
      <c r="G58" s="124">
        <f>SUM(G50:G57)</f>
        <v>-111306</v>
      </c>
      <c r="H58" s="32"/>
      <c r="I58" s="36">
        <f>SUM(I50:I57)</f>
        <v>15169</v>
      </c>
      <c r="K58" s="117"/>
      <c r="L58" s="117"/>
      <c r="M58" s="118"/>
      <c r="N58" s="118"/>
      <c r="O58" s="118"/>
    </row>
    <row r="59" spans="1:15" s="4" customFormat="1" ht="22.5" customHeight="1">
      <c r="A59" s="15"/>
      <c r="B59" s="86"/>
      <c r="C59" s="126"/>
      <c r="D59" s="11"/>
      <c r="E59" s="126"/>
      <c r="F59" s="11"/>
      <c r="G59" s="126"/>
      <c r="H59" s="32"/>
      <c r="I59" s="126"/>
      <c r="K59" s="117"/>
      <c r="L59" s="190"/>
      <c r="M59" s="118"/>
      <c r="N59" s="118"/>
      <c r="O59" s="118"/>
    </row>
    <row r="60" spans="1:15" s="4" customFormat="1" ht="22.5" customHeight="1">
      <c r="A60" s="24" t="s">
        <v>143</v>
      </c>
      <c r="B60" s="86"/>
      <c r="C60" s="126"/>
      <c r="D60" s="11"/>
      <c r="E60" s="126"/>
      <c r="F60" s="11"/>
      <c r="G60" s="126"/>
      <c r="H60" s="32"/>
      <c r="I60" s="126"/>
      <c r="K60" s="117"/>
      <c r="L60" s="190"/>
      <c r="M60" s="118"/>
      <c r="N60" s="118"/>
      <c r="O60" s="118"/>
    </row>
    <row r="61" spans="1:15" s="4" customFormat="1" ht="22.5" customHeight="1">
      <c r="A61" s="23" t="s">
        <v>144</v>
      </c>
      <c r="B61" s="42" t="s">
        <v>112</v>
      </c>
      <c r="C61" s="73">
        <v>-594000</v>
      </c>
      <c r="D61" s="67"/>
      <c r="E61" s="63">
        <v>-576000</v>
      </c>
      <c r="F61" s="67"/>
      <c r="G61" s="73">
        <v>-594000</v>
      </c>
      <c r="H61" s="77"/>
      <c r="I61" s="63">
        <v>-576000</v>
      </c>
      <c r="K61" s="118"/>
      <c r="L61" s="118"/>
      <c r="M61" s="118"/>
      <c r="N61" s="118"/>
      <c r="O61" s="118"/>
    </row>
    <row r="62" spans="1:15" s="4" customFormat="1" ht="22.5" customHeight="1">
      <c r="A62" s="23" t="s">
        <v>145</v>
      </c>
      <c r="B62" s="86"/>
      <c r="C62" s="210" t="s">
        <v>152</v>
      </c>
      <c r="D62" s="11"/>
      <c r="E62" s="63">
        <v>-260</v>
      </c>
      <c r="F62" s="11"/>
      <c r="G62" s="210" t="s">
        <v>152</v>
      </c>
      <c r="H62" s="32"/>
      <c r="I62" s="63">
        <v>-260</v>
      </c>
      <c r="K62" s="118"/>
      <c r="L62" s="118"/>
      <c r="M62" s="118"/>
      <c r="N62" s="118"/>
      <c r="O62" s="118"/>
    </row>
    <row r="63" spans="1:15" s="4" customFormat="1" ht="22.5" customHeight="1">
      <c r="A63" s="15" t="s">
        <v>146</v>
      </c>
      <c r="B63" s="86"/>
      <c r="C63" s="124">
        <f>SUM(C61:C62)</f>
        <v>-594000</v>
      </c>
      <c r="D63" s="11"/>
      <c r="E63" s="36">
        <f>SUM(E61:E62)</f>
        <v>-576260</v>
      </c>
      <c r="F63" s="11"/>
      <c r="G63" s="124">
        <f>SUM(G61:G62)</f>
        <v>-594000</v>
      </c>
      <c r="H63" s="33"/>
      <c r="I63" s="36">
        <f>SUM(I61:I62)</f>
        <v>-576260</v>
      </c>
      <c r="K63" s="118"/>
      <c r="L63" s="118"/>
      <c r="M63" s="118"/>
      <c r="N63" s="118"/>
      <c r="O63" s="118"/>
    </row>
    <row r="64" spans="1:15" ht="22.5" customHeight="1">
      <c r="A64" s="15"/>
      <c r="C64" s="27"/>
      <c r="D64" s="26"/>
      <c r="E64" s="27"/>
      <c r="F64" s="26"/>
      <c r="G64" s="27"/>
      <c r="H64" s="27"/>
      <c r="I64" s="27"/>
    </row>
    <row r="65" spans="1:15" ht="22.5" customHeight="1">
      <c r="A65" s="15" t="s">
        <v>147</v>
      </c>
      <c r="C65" s="11">
        <f>C63+C58+C39</f>
        <v>-111642</v>
      </c>
      <c r="D65" s="11"/>
      <c r="E65" s="29">
        <f>+E58+E39+E63</f>
        <v>-196693</v>
      </c>
      <c r="F65" s="11"/>
      <c r="G65" s="11">
        <f>G63+G58+G39</f>
        <v>-111642</v>
      </c>
      <c r="H65" s="29"/>
      <c r="I65" s="29">
        <f>I63+I58+I39</f>
        <v>-196693</v>
      </c>
    </row>
    <row r="66" spans="1:15" ht="22.5" customHeight="1">
      <c r="A66" s="76" t="s">
        <v>148</v>
      </c>
      <c r="C66" s="63">
        <v>583375</v>
      </c>
      <c r="D66" s="26"/>
      <c r="E66" s="25">
        <v>671051</v>
      </c>
      <c r="F66" s="26"/>
      <c r="G66" s="63">
        <v>583375</v>
      </c>
      <c r="H66" s="25"/>
      <c r="I66" s="63">
        <v>671051</v>
      </c>
      <c r="J66" s="104"/>
    </row>
    <row r="67" spans="1:15" ht="22.5" customHeight="1" thickBot="1">
      <c r="A67" s="132" t="s">
        <v>157</v>
      </c>
      <c r="C67" s="35">
        <f>+C66+C65</f>
        <v>471733</v>
      </c>
      <c r="D67" s="26"/>
      <c r="E67" s="35">
        <f>+E66+E65</f>
        <v>474358</v>
      </c>
      <c r="F67" s="26"/>
      <c r="G67" s="35">
        <f>+G66+G65</f>
        <v>471733</v>
      </c>
      <c r="H67" s="29"/>
      <c r="I67" s="35">
        <f>+I66+I65</f>
        <v>474358</v>
      </c>
      <c r="J67" s="105"/>
      <c r="K67" s="66"/>
      <c r="L67" s="66"/>
      <c r="M67" s="66"/>
      <c r="N67" s="66"/>
      <c r="O67" s="66"/>
    </row>
    <row r="68" spans="1:15" ht="22.5" customHeight="1" thickTop="1">
      <c r="A68" s="34"/>
      <c r="C68" s="100"/>
      <c r="D68" s="199"/>
      <c r="E68" s="100"/>
      <c r="F68" s="199"/>
      <c r="G68" s="100"/>
      <c r="H68" s="29"/>
      <c r="I68" s="100"/>
      <c r="J68" s="104"/>
    </row>
    <row r="69" spans="1:15" ht="22.5" customHeight="1">
      <c r="A69" s="10" t="s">
        <v>149</v>
      </c>
      <c r="B69" s="88"/>
      <c r="C69" s="58"/>
      <c r="D69" s="58"/>
      <c r="E69" s="58"/>
      <c r="F69" s="58"/>
      <c r="G69" s="58"/>
      <c r="H69" s="29"/>
      <c r="I69" s="58"/>
    </row>
    <row r="70" spans="1:15" ht="22.5" customHeight="1">
      <c r="A70" s="64" t="s">
        <v>150</v>
      </c>
      <c r="B70" s="88"/>
      <c r="C70" s="67">
        <v>71837</v>
      </c>
      <c r="D70" s="26"/>
      <c r="E70" s="67">
        <v>64225</v>
      </c>
      <c r="F70" s="26"/>
      <c r="G70" s="67">
        <v>71837</v>
      </c>
      <c r="H70" s="26"/>
      <c r="I70" s="67">
        <v>64225</v>
      </c>
    </row>
    <row r="71" spans="1:15" ht="22.5" customHeight="1">
      <c r="A71" s="59" t="s">
        <v>158</v>
      </c>
      <c r="B71" s="88"/>
      <c r="C71" s="26">
        <v>38</v>
      </c>
      <c r="D71" s="26"/>
      <c r="E71" s="26">
        <v>763</v>
      </c>
      <c r="F71" s="26"/>
      <c r="G71" s="26">
        <v>38</v>
      </c>
      <c r="H71" s="26"/>
      <c r="I71" s="26">
        <v>763</v>
      </c>
    </row>
    <row r="72" spans="1:15" ht="22.5" customHeight="1">
      <c r="A72" s="59" t="s">
        <v>151</v>
      </c>
      <c r="B72" s="88"/>
      <c r="C72" s="26">
        <v>-561</v>
      </c>
      <c r="D72" s="26"/>
      <c r="E72" s="26">
        <v>-1193</v>
      </c>
      <c r="F72" s="26"/>
      <c r="G72" s="26">
        <v>-561</v>
      </c>
      <c r="H72" s="26"/>
      <c r="I72" s="26">
        <v>-1193</v>
      </c>
    </row>
    <row r="73" spans="1:15" ht="22.5" customHeight="1" thickBot="1">
      <c r="A73" s="61"/>
      <c r="B73" s="88"/>
      <c r="C73" s="35">
        <f>SUM(C70:C72)</f>
        <v>71314</v>
      </c>
      <c r="D73" s="26"/>
      <c r="E73" s="38">
        <f>SUM(E70:E72)</f>
        <v>63795</v>
      </c>
      <c r="F73" s="26"/>
      <c r="G73" s="35">
        <f>SUM(G70:G72)</f>
        <v>71314</v>
      </c>
      <c r="H73" s="26"/>
      <c r="I73" s="38">
        <f>SUM(I70:I72)</f>
        <v>63795</v>
      </c>
    </row>
    <row r="74" spans="1:15" ht="22.5" customHeight="1" thickTop="1">
      <c r="A74" s="61"/>
      <c r="B74" s="88"/>
      <c r="C74" s="11"/>
      <c r="D74" s="60"/>
      <c r="E74" s="11"/>
      <c r="F74" s="29"/>
      <c r="G74" s="11"/>
      <c r="H74" s="29"/>
      <c r="I74" s="11"/>
    </row>
    <row r="81" spans="3:9" ht="22.5" customHeight="1">
      <c r="C81" s="92"/>
      <c r="D81" s="90"/>
      <c r="E81" s="92"/>
      <c r="F81" s="90"/>
      <c r="G81" s="92"/>
      <c r="H81" s="92"/>
      <c r="I81" s="92"/>
    </row>
  </sheetData>
  <mergeCells count="13">
    <mergeCell ref="C48:I48"/>
    <mergeCell ref="G46:I46"/>
    <mergeCell ref="C9:I9"/>
    <mergeCell ref="G5:I5"/>
    <mergeCell ref="C6:E6"/>
    <mergeCell ref="G6:I6"/>
    <mergeCell ref="C7:E7"/>
    <mergeCell ref="G7:I7"/>
    <mergeCell ref="G43:I43"/>
    <mergeCell ref="G44:I44"/>
    <mergeCell ref="C45:E45"/>
    <mergeCell ref="G45:I45"/>
    <mergeCell ref="C46:E46"/>
  </mergeCells>
  <pageMargins left="0.8" right="0.8" top="0.48" bottom="0.5" header="0.5" footer="0.5"/>
  <pageSetup paperSize="9" scale="83" firstPageNumber="11" orientation="portrait" useFirstPageNumber="1" r:id="rId1"/>
  <headerFooter>
    <oddFooter>&amp;Lหมายเหตุประกอบงบการเงินระหว่างกาลเป็นส่วนหนึ่งของงบการเงินแบบย่อนี้&amp;C&amp;P</oddFooter>
  </headerFooter>
  <rowBreaks count="1" manualBreakCount="1">
    <brk id="39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6" ma:contentTypeDescription="Create a new document." ma:contentTypeScope="" ma:versionID="0ba993d9eb45a2c10d3ad218f1e9b9d3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d5b86c4601498e99444bfdcc881b6fd6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D785E36F-CB8B-474B-8067-0C447FEF15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15BB48-CCA6-449F-9583-7F7A2CA5CF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6DA608-3DFB-4767-BF0D-5E6BC7F093B8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BS-3-4</vt:lpstr>
      <vt:lpstr>PL5</vt:lpstr>
      <vt:lpstr>PL6</vt:lpstr>
      <vt:lpstr>SH7</vt:lpstr>
      <vt:lpstr>SH8</vt:lpstr>
      <vt:lpstr>SH9</vt:lpstr>
      <vt:lpstr>SH10 </vt:lpstr>
      <vt:lpstr>Cashflow-11-12</vt:lpstr>
      <vt:lpstr>'BS-3-4'!Print_Area</vt:lpstr>
      <vt:lpstr>'Cashflow-11-12'!Print_Area</vt:lpstr>
      <vt:lpstr>'PL5'!Print_Area</vt:lpstr>
      <vt:lpstr>'PL6'!Print_Area</vt:lpstr>
      <vt:lpstr>'SH10 '!Print_Area</vt:lpstr>
      <vt:lpstr>'SH7'!Print_Area</vt:lpstr>
      <vt:lpstr>'SH8'!Print_Area</vt:lpstr>
      <vt:lpstr>'SH9'!Print_Area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wanpen</cp:lastModifiedBy>
  <cp:revision/>
  <cp:lastPrinted>2023-10-31T04:48:36Z</cp:lastPrinted>
  <dcterms:created xsi:type="dcterms:W3CDTF">1998-07-15T07:18:25Z</dcterms:created>
  <dcterms:modified xsi:type="dcterms:W3CDTF">2023-11-10T03:52:34Z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0x010100FC3C573FF70E394A86433F5E112C33AA</vt:lpwstr>
  </property>
  <property fmtid="{D5CDD505-2E9C-101B-9397-08002B2CF9AE}" pid="4" name="MediaServiceImageTags">
    <vt:lpwstr/>
  </property>
</Properties>
</file>