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date1904="1" defaultThemeVersion="124226"/>
  <bookViews>
    <workbookView xWindow="-105" yWindow="-105" windowWidth="23250" windowHeight="12570" tabRatio="752" firstSheet="1" activeTab="1"/>
  </bookViews>
  <sheets>
    <sheet name="Recovered_Sheet1" sheetId="1" state="veryHidden" r:id="rId1"/>
    <sheet name="PL5" sheetId="10" r:id="rId2"/>
    <sheet name="BS-3-4" sheetId="17" r:id="rId3"/>
    <sheet name="SH6" sheetId="18" r:id="rId4"/>
    <sheet name="SH7" sheetId="12" r:id="rId5"/>
    <sheet name="SH8" sheetId="19" r:id="rId6"/>
    <sheet name="SH9 " sheetId="13" r:id="rId7"/>
    <sheet name="Cashflow-10-11" sheetId="15" r:id="rId8"/>
  </sheets>
  <definedNames>
    <definedName name="_xlnm.Print_Area" localSheetId="2">'BS-3-4'!$A$1:$I$73</definedName>
    <definedName name="_xlnm.Print_Area" localSheetId="7">'Cashflow-10-11'!$A$1:$I$67</definedName>
    <definedName name="_xlnm.Print_Area" localSheetId="1">'PL5'!$A$1:$I$27</definedName>
    <definedName name="_xlnm.Print_Area" localSheetId="3">'SH6'!$A$1:$J$16</definedName>
    <definedName name="_xlnm.Print_Area" localSheetId="4">'SH7'!$A$1:$J$19</definedName>
    <definedName name="_xlnm.Print_Area" localSheetId="5">'SH8'!$A$1:$J$15</definedName>
    <definedName name="_xlnm.Print_Area" localSheetId="6">'SH9 '!$A$1:$J$19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8" i="10" l="1"/>
  <c r="G58" i="15" l="1"/>
  <c r="C58" i="15"/>
  <c r="G13" i="15" l="1"/>
  <c r="C13" i="15"/>
  <c r="F10" i="13" l="1"/>
  <c r="D10" i="13"/>
  <c r="B10" i="13"/>
  <c r="F10" i="12"/>
  <c r="D10" i="12"/>
  <c r="B10" i="12"/>
  <c r="I70" i="17"/>
  <c r="E70" i="17"/>
  <c r="I54" i="17" l="1"/>
  <c r="E54" i="17"/>
  <c r="I49" i="17"/>
  <c r="I56" i="17" s="1"/>
  <c r="I72" i="17" s="1"/>
  <c r="E49" i="17"/>
  <c r="E56" i="17" s="1"/>
  <c r="I32" i="17"/>
  <c r="E32" i="17"/>
  <c r="I20" i="17"/>
  <c r="E20" i="17"/>
  <c r="I66" i="15"/>
  <c r="I55" i="15"/>
  <c r="E66" i="15"/>
  <c r="E55" i="15"/>
  <c r="I23" i="15"/>
  <c r="I35" i="15" s="1"/>
  <c r="I37" i="15" s="1"/>
  <c r="E13" i="15"/>
  <c r="E11" i="15"/>
  <c r="E23" i="15" s="1"/>
  <c r="E35" i="15" s="1"/>
  <c r="E37" i="15" s="1"/>
  <c r="I16" i="10"/>
  <c r="I19" i="10" s="1"/>
  <c r="I13" i="10"/>
  <c r="E24" i="10"/>
  <c r="E18" i="10"/>
  <c r="E16" i="10"/>
  <c r="E19" i="10" s="1"/>
  <c r="E13" i="10"/>
  <c r="E21" i="10" s="1"/>
  <c r="E23" i="10" s="1"/>
  <c r="E25" i="10" s="1"/>
  <c r="E27" i="10" s="1"/>
  <c r="I57" i="15" l="1"/>
  <c r="I59" i="15" s="1"/>
  <c r="I60" i="15" s="1"/>
  <c r="E57" i="15"/>
  <c r="E59" i="15" s="1"/>
  <c r="E72" i="17"/>
  <c r="I34" i="17"/>
  <c r="E34" i="17"/>
  <c r="I21" i="10"/>
  <c r="I23" i="10" s="1"/>
  <c r="I25" i="10" s="1"/>
  <c r="I27" i="10" s="1"/>
  <c r="J10" i="19" l="1"/>
  <c r="J10" i="18"/>
  <c r="F15" i="13" l="1"/>
  <c r="D15" i="13"/>
  <c r="B15" i="13"/>
  <c r="J10" i="13"/>
  <c r="F15" i="12"/>
  <c r="D15" i="12"/>
  <c r="B15" i="12"/>
  <c r="J10" i="12"/>
  <c r="G54" i="17"/>
  <c r="C54" i="17"/>
  <c r="G49" i="17"/>
  <c r="C49" i="17"/>
  <c r="G32" i="17"/>
  <c r="C32" i="17"/>
  <c r="G20" i="17"/>
  <c r="C20" i="17"/>
  <c r="F15" i="19"/>
  <c r="D15" i="19"/>
  <c r="B15" i="19"/>
  <c r="F15" i="18"/>
  <c r="D15" i="18"/>
  <c r="B15" i="18"/>
  <c r="G56" i="17" l="1"/>
  <c r="C56" i="17"/>
  <c r="G34" i="17"/>
  <c r="C34" i="17"/>
  <c r="C55" i="15" l="1"/>
  <c r="C66" i="15" l="1"/>
  <c r="C19" i="10" l="1"/>
  <c r="G66" i="15" l="1"/>
  <c r="G55" i="15"/>
  <c r="G19" i="10"/>
  <c r="G13" i="10"/>
  <c r="C13" i="10"/>
  <c r="C21" i="10" s="1"/>
  <c r="C23" i="10" s="1"/>
  <c r="C25" i="10" s="1"/>
  <c r="H12" i="12" l="1"/>
  <c r="H13" i="12" s="1"/>
  <c r="H15" i="12" s="1"/>
  <c r="C69" i="17" s="1"/>
  <c r="C70" i="17" s="1"/>
  <c r="C72" i="17" s="1"/>
  <c r="C11" i="15"/>
  <c r="C23" i="15" s="1"/>
  <c r="J12" i="12"/>
  <c r="J13" i="12" s="1"/>
  <c r="J15" i="12" s="1"/>
  <c r="G21" i="10"/>
  <c r="G23" i="10" s="1"/>
  <c r="J12" i="19" l="1"/>
  <c r="G25" i="10"/>
  <c r="G27" i="10" s="1"/>
  <c r="H13" i="18"/>
  <c r="H15" i="18" s="1"/>
  <c r="J12" i="18"/>
  <c r="J13" i="18" s="1"/>
  <c r="J15" i="18" s="1"/>
  <c r="G11" i="15" l="1"/>
  <c r="G23" i="15" s="1"/>
  <c r="G35" i="15" s="1"/>
  <c r="G37" i="15" s="1"/>
  <c r="G57" i="15" s="1"/>
  <c r="G59" i="15" s="1"/>
  <c r="G60" i="15" s="1"/>
  <c r="H12" i="13"/>
  <c r="H13" i="19"/>
  <c r="H15" i="19" s="1"/>
  <c r="J13" i="19"/>
  <c r="J15" i="19" s="1"/>
  <c r="C35" i="15"/>
  <c r="C37" i="15" s="1"/>
  <c r="C27" i="10"/>
  <c r="J12" i="13" l="1"/>
  <c r="J13" i="13" s="1"/>
  <c r="J15" i="13" s="1"/>
  <c r="H13" i="13"/>
  <c r="H15" i="13" s="1"/>
  <c r="G69" i="17" s="1"/>
  <c r="G70" i="17" s="1"/>
  <c r="G72" i="17" s="1"/>
  <c r="C57" i="15"/>
  <c r="C59" i="15" s="1"/>
</calcChain>
</file>

<file path=xl/sharedStrings.xml><?xml version="1.0" encoding="utf-8"?>
<sst xmlns="http://schemas.openxmlformats.org/spreadsheetml/2006/main" count="323" uniqueCount="145">
  <si>
    <t>สินทรัพย์หมุนเวียน</t>
  </si>
  <si>
    <t>หนี้สินหมุนเวียน</t>
  </si>
  <si>
    <t>ส่วนของผู้ถือหุ้น</t>
  </si>
  <si>
    <t>ทุนเรือนหุ้น</t>
  </si>
  <si>
    <t>กระแสเงินสดจากกิจกรรมดำเนินงาน</t>
  </si>
  <si>
    <t>กระแสเงินสดจากกิจกรรมลงทุน</t>
  </si>
  <si>
    <t>สินทรัพย์ไม่หมุนเวียน</t>
  </si>
  <si>
    <t>สินทรัพย์</t>
  </si>
  <si>
    <t>หมายเหตุ</t>
  </si>
  <si>
    <t>รวมสินทรัพย์หมุนเวียน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</si>
  <si>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</si>
  <si>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</si>
  <si>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</si>
  <si>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 xml:space="preserve">เงินสดและรายการเทียบเท่าเงินสด </t>
  </si>
  <si>
    <t xml:space="preserve">สินค้าคงเหลือ </t>
  </si>
  <si>
    <t>หนี้สินและส่วนของผู้ถือหุ้น</t>
  </si>
  <si>
    <t>เจ้าหนี้การค้า</t>
  </si>
  <si>
    <t>รวมหนี้สิน</t>
  </si>
  <si>
    <t>รวมส่วนของผู้ถือหุ้น</t>
  </si>
  <si>
    <t>รวมหนี้สินและส่วนของผู้ถือหุ้น</t>
  </si>
  <si>
    <t>รายได้จากการขาย</t>
  </si>
  <si>
    <t>รายได้อื่น</t>
  </si>
  <si>
    <t>รวมรายได้</t>
  </si>
  <si>
    <t xml:space="preserve">ต้นทุนขาย </t>
  </si>
  <si>
    <t>รวมค่าใช้จ่าย</t>
  </si>
  <si>
    <t xml:space="preserve">รายได้ </t>
  </si>
  <si>
    <t xml:space="preserve">ค่าใช้จ่าย </t>
  </si>
  <si>
    <t>ภาษีเงินได้</t>
  </si>
  <si>
    <t>รวมหนี้สินหมุนเวียน</t>
  </si>
  <si>
    <t>เงินฝากที่ติดภาระผูกพัน</t>
  </si>
  <si>
    <t>ลูกหนี้การค้า</t>
  </si>
  <si>
    <t>สินค้าคงเหลือ</t>
  </si>
  <si>
    <t>กำไรสะสม</t>
  </si>
  <si>
    <t>รวมส่วน</t>
  </si>
  <si>
    <t>ของผู้ถือหุ้น</t>
  </si>
  <si>
    <t>ดอกเบี้ยรับ</t>
  </si>
  <si>
    <t>การเปลี่ยนแปลงในสินทรัพย์และหนี้สินดำเนินงาน</t>
  </si>
  <si>
    <t>เงินลงทุนชั่วคราว</t>
  </si>
  <si>
    <t>ที่ดินที่ยังไม่ได้ใช้ดำเนินงาน</t>
  </si>
  <si>
    <t>ที่ดิน อาคาร และอุปกรณ์</t>
  </si>
  <si>
    <t>สินทรัพย์ไม่มีตัวตน</t>
  </si>
  <si>
    <t>ค่าเสื่อมราคาและค่าตัดจำหน่าย</t>
  </si>
  <si>
    <t>เงินลงทุนระยะยาวอื่น</t>
  </si>
  <si>
    <t xml:space="preserve">ลูกหนี้การค้า </t>
  </si>
  <si>
    <t xml:space="preserve">   ทุนจดทะเบียน</t>
  </si>
  <si>
    <t xml:space="preserve">   ทุนที่ออกและชำระแล้ว </t>
  </si>
  <si>
    <t>งบการเงินเฉพาะกิจการ</t>
  </si>
  <si>
    <t>ตามวิธีส่วนได้เสีย</t>
  </si>
  <si>
    <t>งบการเงินที่แสดงเงินลงทุน</t>
  </si>
  <si>
    <t>จัดสรร</t>
  </si>
  <si>
    <t>ยังไม่ได้</t>
  </si>
  <si>
    <t>งบการเงินที่แสดงเงินลงทุนตามวิธีส่วนได้เสีย</t>
  </si>
  <si>
    <t>เงินลงทุนในบริษัทร่วม</t>
  </si>
  <si>
    <r>
      <t xml:space="preserve">   </t>
    </r>
    <r>
      <rPr>
        <sz val="15"/>
        <rFont val="Angsana New"/>
        <family val="1"/>
      </rPr>
      <t>จัดสรรแล้ว</t>
    </r>
  </si>
  <si>
    <t>ตามกฎหมาย</t>
  </si>
  <si>
    <t>ข้อมูลงบกระแสเงินสดเปิดเผยเพิ่มเติม</t>
  </si>
  <si>
    <t>ค่าใช้จ่ายในการบริหาร</t>
  </si>
  <si>
    <t xml:space="preserve">   ยังไม่ได้จัดสรร</t>
  </si>
  <si>
    <t xml:space="preserve">      ทุนสำรองตามกฎหมาย </t>
  </si>
  <si>
    <t>ทุนสำรอง</t>
  </si>
  <si>
    <t xml:space="preserve">   ส่วนเกินมูลค่าหุ้นสามัญ</t>
  </si>
  <si>
    <t>บริษัท ไทยเทพรส จำกัด (มหาชน)</t>
  </si>
  <si>
    <t>งบแสดงฐานะการเงิน</t>
  </si>
  <si>
    <t>หนี้สินไม่หมุนเวียน</t>
  </si>
  <si>
    <t>รวมหนี้สินไม่หมุนเวียน</t>
  </si>
  <si>
    <t>ขาดทุนจากการตัดจำหน่ายสินค้าคงเหลือ</t>
  </si>
  <si>
    <t>31 ธันวาคม</t>
  </si>
  <si>
    <t>(พันบาท)</t>
  </si>
  <si>
    <t>กำไรสำหรับงวด</t>
  </si>
  <si>
    <t>กำไรขาดทุนเบ็ดเสร็จสำหรับงวด</t>
  </si>
  <si>
    <t>4</t>
  </si>
  <si>
    <t>เงินจ่ายล่วงหน้าค่าวัตถุดิบ</t>
  </si>
  <si>
    <t xml:space="preserve">    </t>
  </si>
  <si>
    <t>สินทรัพย์ภาษีเงินได้รอการตัดบัญชี</t>
  </si>
  <si>
    <t>งบกำไรขาดทุนเบ็ดเสร็จ (ไม่ได้ตรวจสอบ)</t>
  </si>
  <si>
    <t>งบแสดงการเปลี่ยนแปลงส่วนของผู้ถือหุ้น (ไม่ได้ตรวจสอบ)</t>
  </si>
  <si>
    <t>งบกระแสเงินสด (ไม่ได้ตรวจสอบ)</t>
  </si>
  <si>
    <t>สำหรับงวดสามเดือนสิ้นสุด</t>
  </si>
  <si>
    <t>ต้นทุนในการจัดจำหน่าย</t>
  </si>
  <si>
    <t>ปรับรายการที่กระทบกำไรเป็นเงินสดรับ (จ่าย)</t>
  </si>
  <si>
    <t>หุ้นสามัญ</t>
  </si>
  <si>
    <t>ลูกหนี้อื่น</t>
  </si>
  <si>
    <t>เจ้าหนี้อื่น</t>
  </si>
  <si>
    <t>ประมาณการหนี้สินไม่หมุนเวียนสำหรับ</t>
  </si>
  <si>
    <t>ผลประโยชน์พนักงาน</t>
  </si>
  <si>
    <t>31 มีนาคม</t>
  </si>
  <si>
    <t>วันที่ 31 มีนาคม</t>
  </si>
  <si>
    <t xml:space="preserve">กระแสเงินสดสุทธิได้มาจากกิจกรรมดำเนินงาน </t>
  </si>
  <si>
    <t xml:space="preserve"> </t>
  </si>
  <si>
    <t>เงินสดและรายการเทียบเท่าเงินสดเพิ่มขึ้นสุทธิ</t>
  </si>
  <si>
    <t xml:space="preserve">ค่าใช้จ่ายภาษีเงินได้ </t>
  </si>
  <si>
    <t>เงินสดจ่ายเพื่อซื้อสินทรัพย์ไม่มีตัวตน</t>
  </si>
  <si>
    <t>ภาษีเงินได้จ่ายออก</t>
  </si>
  <si>
    <t xml:space="preserve">     -</t>
  </si>
  <si>
    <t xml:space="preserve">         -</t>
  </si>
  <si>
    <t xml:space="preserve">   ผลประโยชน์ของพนักงาน</t>
  </si>
  <si>
    <t>เงินให้กู้ยืมแก่บริษัทร่วมส่วนที่ครบกำหนด</t>
  </si>
  <si>
    <t xml:space="preserve">      ชำระภายในหนึ่งปี</t>
  </si>
  <si>
    <t>สินทรัพย์หมุนเวียนอื่น</t>
  </si>
  <si>
    <t>เงินให้กู้ยืมระยะยาวแก่บริษัทร่วม</t>
  </si>
  <si>
    <t>ภาษีเงินได้นิติบุคคลค้างจ่าย</t>
  </si>
  <si>
    <t>กำไรจากกิจกรรมดำเนินงาน</t>
  </si>
  <si>
    <t>กำไรก่อนภาษีเงินได้</t>
  </si>
  <si>
    <t>เงินสดรับจากการขายอุปกรณ์</t>
  </si>
  <si>
    <t>เงินสดรับจากเงินลงทุนชั่วคราว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</si>
  <si>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</si>
  <si>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</si>
  <si>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ส่วนเกินมูลค่าหุ้น</t>
  </si>
  <si>
    <t xml:space="preserve">เงินสดได้มาจากการกิจกรรมดำเนินงาน </t>
  </si>
  <si>
    <t>ส่วนแบ่งกำไรจากเงินลงทุนในบริษัทร่วม</t>
  </si>
  <si>
    <t>เงินสดรับชำระคืนจากเงินให้กู้ยืมแก่บริษัทร่วม</t>
  </si>
  <si>
    <t>ส่วนแบ่งกำไรของเงินลงทุนในบริษัทร่วมที่ใช้วิธีส่วนได้เสีย</t>
  </si>
  <si>
    <t>ขาดทุนจากการตัดจำหน่ายอุปกรณ์</t>
  </si>
  <si>
    <t>เครื่องจักรและอุปกรณ์ที่เพิ่มขึ้นในระหว่างงวด</t>
  </si>
  <si>
    <r>
      <t>หัก</t>
    </r>
    <r>
      <rPr>
        <sz val="15"/>
        <rFont val="Angsana New"/>
        <family val="1"/>
      </rPr>
      <t xml:space="preserve">   เจ้าหนี้ค่าซื้อเครื่องจักร และอุปกรณ์</t>
    </r>
  </si>
  <si>
    <t>5</t>
  </si>
  <si>
    <t>เงินสดจ่ายเพื่อซื้อเครื่องจักรและอุปกรณ์</t>
  </si>
  <si>
    <t>ส่วนเกินมูลค่า</t>
  </si>
  <si>
    <t xml:space="preserve">    (หุ้นสามัญจำนวน 600,000,000 หุ้น มูลค่า 1 บาทต่อหุ้น)</t>
  </si>
  <si>
    <t xml:space="preserve">    (หุ้นสามัญจำนวน 360,000,000 หุ้น มูลค่า 1 บาทต่อหุ้น)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</si>
  <si>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</si>
  <si>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2565</t>
  </si>
  <si>
    <t>สำหรับงวดสามเดือนสิ้นสุดวันที่ 31 มีนาคม 2565</t>
  </si>
  <si>
    <t>ยอดคงเหลือ ณ วันที่ 1 มกราคม 2565</t>
  </si>
  <si>
    <t>ยอดคงเหลือ ณ วันที่ 31 มีนาคม 2565</t>
  </si>
  <si>
    <t>8</t>
  </si>
  <si>
    <t>2, 3</t>
  </si>
  <si>
    <t>2</t>
  </si>
  <si>
    <t>2, 6</t>
  </si>
  <si>
    <t xml:space="preserve">     กำไรสำหรับงวด</t>
  </si>
  <si>
    <t>รวมกำไรขาดทุนเบ็ดเสร็จสำหรับงวด</t>
  </si>
  <si>
    <t>ที่ออกและชำระแล้ว</t>
  </si>
  <si>
    <t>สินทรัพย์ทางการเงิน</t>
  </si>
  <si>
    <t>อุปกรณ์ที่ซื้อในงวดก่อน</t>
  </si>
  <si>
    <r>
      <t>บวก</t>
    </r>
    <r>
      <rPr>
        <sz val="15"/>
        <rFont val="Angsana New"/>
        <family val="1"/>
      </rPr>
      <t xml:space="preserve">  เงินจ่ายชำระหนี้ค่าเครื่องจักรและ</t>
    </r>
  </si>
  <si>
    <t>2566</t>
  </si>
  <si>
    <t>สำหรับงวดสามเดือนสิ้นสุดวันที่ 31 มีนาคม 2566</t>
  </si>
  <si>
    <t>ยอดคงเหลือ ณ วันที่ 1 มกราคม 2566</t>
  </si>
  <si>
    <t>ยอดคงเหลือ ณ วันที่ 31 มีนาคม 2566</t>
  </si>
  <si>
    <t>(ไม่ได้ตรวจสอบ)</t>
  </si>
  <si>
    <t>7</t>
  </si>
  <si>
    <t>ขาดทุนจากการปรับมูลค่ายุติธรรมของ</t>
  </si>
  <si>
    <t>กำไรจากอัตราแลกเปลี่ยนที่ยังไม่เกิดขึ้น</t>
  </si>
  <si>
    <t>กลับรายการขาดทุนจากการปรับมูลค่าสินค้า</t>
  </si>
  <si>
    <t>กระแสเงินสดสุทธิได้มาจาก (ใช้ไปใน) กิจกรรมลงทุน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</si>
</sst>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87" formatCode="_(* #,##0.00_);_(* \(#,##0.00\);_(* &quot;-&quot;??_);_(@_)"/>
    <numFmt numFmtId="188" formatCode="#,##0\ ;\(#,##0\)"/>
    <numFmt numFmtId="189" formatCode="#,##0.00\ ;\(#,##0.00\)"/>
    <numFmt numFmtId="190" formatCode="0.0%"/>
    <numFmt numFmtId="191" formatCode="0.00_)"/>
    <numFmt numFmtId="192" formatCode="dd\-mmm\-yy_)"/>
    <numFmt numFmtId="193" formatCode="#,##0.00\ &quot;F&quot;;\-#,##0.00\ &quot;F&quot;"/>
    <numFmt numFmtId="194" formatCode="#,##0;\(#,##0\)"/>
    <numFmt numFmtId="195" formatCode="#,##0,"/>
    <numFmt numFmtId="196" formatCode="_(* #,##0_);_(* \(#,##0\);_(* &quot;-&quot;??_);_(@_)"/>
  </numFmts>
  <fonts count="23">
    <font>
      <sz val="15"/>
      <name val="Angsana New"/>
      <family val="1"/>
    </font>
    <font>
      <sz val="10"/>
      <name val="ApFont"/>
    </font>
    <font>
      <sz val="10"/>
      <name val="Arial"/>
      <family val="2"/>
    </font>
    <font>
      <sz val="14"/>
      <name val="AngsanaUPC"/>
      <family val="1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5"/>
      <name val="Angsana New"/>
      <family val="1"/>
    </font>
    <font>
      <b/>
      <sz val="15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b/>
      <i/>
      <sz val="16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name val="Angsana New"/>
      <family val="1"/>
      <charset val="222"/>
    </font>
    <font>
      <i/>
      <sz val="16"/>
      <name val="Angsana New"/>
      <family val="1"/>
    </font>
    <font>
      <b/>
      <sz val="12"/>
      <name val="Angsana New"/>
      <family val="1"/>
    </font>
    <font>
      <i/>
      <sz val="12"/>
      <name val="Angsana New"/>
      <family val="1"/>
    </font>
    <font>
      <sz val="12"/>
      <name val="Angsana New"/>
      <family val="1"/>
    </font>
    <font>
      <i/>
      <sz val="15"/>
      <color theme="0"/>
      <name val="Angsana New"/>
      <family val="1"/>
    </font>
    <font>
      <sz val="15"/>
      <color theme="0"/>
      <name val="Angsana New"/>
      <family val="1"/>
    </font>
    <font>
      <b/>
      <sz val="15"/>
      <color theme="0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3">
    <xf numFmtId="49" fontId="0" fillId="0" borderId="0"/>
    <xf numFmtId="4" fontId="1" fillId="0" borderId="0" applyFont="0" applyFill="0" applyBorder="0" applyAlignment="0" applyProtection="0"/>
    <xf numFmtId="187" fontId="2" fillId="0" borderId="0" applyFont="0" applyFill="0" applyBorder="0" applyAlignment="0" applyProtection="0"/>
    <xf numFmtId="193" fontId="3" fillId="0" borderId="0"/>
    <xf numFmtId="192" fontId="3" fillId="0" borderId="0"/>
    <xf numFmtId="190" fontId="3" fillId="0" borderId="0"/>
    <xf numFmtId="38" fontId="4" fillId="2" borderId="0" applyNumberFormat="0" applyBorder="0" applyAlignment="0" applyProtection="0"/>
    <xf numFmtId="10" fontId="4" fillId="3" borderId="1" applyNumberFormat="0" applyBorder="0" applyAlignment="0" applyProtection="0"/>
    <xf numFmtId="37" fontId="5" fillId="0" borderId="0"/>
    <xf numFmtId="191" fontId="6" fillId="0" borderId="0"/>
    <xf numFmtId="49" fontId="11" fillId="0" borderId="0"/>
    <xf numFmtId="10" fontId="2" fillId="0" borderId="0" applyFont="0" applyFill="0" applyBorder="0" applyAlignment="0" applyProtection="0"/>
    <xf numFmtId="1" fontId="2" fillId="0" borderId="2" applyNumberFormat="0" applyFill="0" applyAlignment="0" applyProtection="0">
      <alignment horizontal="center" vertical="center"/>
    </xf>
  </cellStyleXfs>
  <cellXfs count="217">
    <xf numFmtId="49" fontId="0" fillId="0" borderId="0" xfId="0"/>
    <xf numFmtId="49" fontId="7" fillId="0" borderId="0" xfId="0" applyFont="1"/>
    <xf numFmtId="49" fontId="8" fillId="0" borderId="0" xfId="0" applyFont="1" applyAlignment="1">
      <alignment horizontal="left"/>
    </xf>
    <xf numFmtId="49" fontId="9" fillId="0" borderId="0" xfId="0" applyFont="1" applyAlignment="1">
      <alignment horizontal="left"/>
    </xf>
    <xf numFmtId="49" fontId="8" fillId="0" borderId="0" xfId="0" applyFont="1"/>
    <xf numFmtId="49" fontId="7" fillId="0" borderId="0" xfId="0" applyFont="1" applyAlignment="1">
      <alignment horizontal="left"/>
    </xf>
    <xf numFmtId="49" fontId="8" fillId="0" borderId="0" xfId="10" applyFont="1" applyAlignment="1">
      <alignment horizontal="left"/>
    </xf>
    <xf numFmtId="188" fontId="7" fillId="0" borderId="0" xfId="1" applyNumberFormat="1" applyFont="1"/>
    <xf numFmtId="188" fontId="9" fillId="0" borderId="0" xfId="0" applyNumberFormat="1" applyFont="1" applyAlignment="1">
      <alignment horizontal="left"/>
    </xf>
    <xf numFmtId="49" fontId="7" fillId="0" borderId="0" xfId="0" applyFont="1" applyBorder="1"/>
    <xf numFmtId="49" fontId="14" fillId="0" borderId="0" xfId="0" applyFont="1"/>
    <xf numFmtId="49" fontId="14" fillId="0" borderId="0" xfId="0" applyFont="1" applyAlignment="1">
      <alignment horizontal="left"/>
    </xf>
    <xf numFmtId="49" fontId="8" fillId="0" borderId="0" xfId="0" applyFont="1" applyBorder="1" applyAlignment="1">
      <alignment horizontal="left"/>
    </xf>
    <xf numFmtId="188" fontId="8" fillId="0" borderId="0" xfId="0" applyNumberFormat="1" applyFont="1" applyBorder="1"/>
    <xf numFmtId="188" fontId="8" fillId="0" borderId="0" xfId="0" applyNumberFormat="1" applyFont="1"/>
    <xf numFmtId="37" fontId="8" fillId="0" borderId="0" xfId="10" applyNumberFormat="1" applyFont="1" applyBorder="1" applyAlignment="1">
      <alignment horizontal="right"/>
    </xf>
    <xf numFmtId="189" fontId="10" fillId="0" borderId="0" xfId="10" applyNumberFormat="1" applyFont="1" applyAlignment="1">
      <alignment horizontal="left"/>
    </xf>
    <xf numFmtId="49" fontId="10" fillId="0" borderId="0" xfId="10" applyFont="1" applyAlignment="1">
      <alignment horizontal="left"/>
    </xf>
    <xf numFmtId="4" fontId="8" fillId="0" borderId="0" xfId="1" applyFont="1" applyFill="1"/>
    <xf numFmtId="49" fontId="14" fillId="0" borderId="0" xfId="0" quotePrefix="1" applyFont="1" applyAlignment="1">
      <alignment horizontal="left"/>
    </xf>
    <xf numFmtId="189" fontId="8" fillId="0" borderId="0" xfId="1" applyNumberFormat="1" applyFont="1"/>
    <xf numFmtId="4" fontId="9" fillId="0" borderId="0" xfId="1" applyFont="1" applyFill="1" applyAlignment="1">
      <alignment horizontal="left"/>
    </xf>
    <xf numFmtId="49" fontId="9" fillId="0" borderId="0" xfId="0" applyFont="1" applyFill="1" applyAlignment="1">
      <alignment horizontal="left"/>
    </xf>
    <xf numFmtId="49" fontId="7" fillId="0" borderId="0" xfId="0" applyFont="1" applyFill="1"/>
    <xf numFmtId="4" fontId="7" fillId="0" borderId="0" xfId="1" applyFont="1" applyFill="1" applyBorder="1" applyAlignment="1">
      <alignment horizontal="centerContinuous"/>
    </xf>
    <xf numFmtId="49" fontId="7" fillId="0" borderId="0" xfId="0" applyFont="1" applyFill="1" applyBorder="1"/>
    <xf numFmtId="4" fontId="7" fillId="0" borderId="0" xfId="1" applyFont="1" applyFill="1" applyBorder="1" applyAlignment="1">
      <alignment horizontal="center"/>
    </xf>
    <xf numFmtId="4" fontId="7" fillId="0" borderId="0" xfId="1" applyFont="1" applyFill="1" applyBorder="1"/>
    <xf numFmtId="49" fontId="7" fillId="0" borderId="0" xfId="0" applyFont="1" applyFill="1" applyBorder="1" applyAlignment="1">
      <alignment horizontal="center"/>
    </xf>
    <xf numFmtId="4" fontId="7" fillId="0" borderId="0" xfId="1" applyFont="1" applyFill="1"/>
    <xf numFmtId="4" fontId="14" fillId="0" borderId="0" xfId="1" applyFont="1" applyFill="1"/>
    <xf numFmtId="188" fontId="7" fillId="0" borderId="0" xfId="1" applyNumberFormat="1" applyFont="1" applyFill="1"/>
    <xf numFmtId="188" fontId="7" fillId="0" borderId="0" xfId="0" applyNumberFormat="1" applyFont="1" applyFill="1"/>
    <xf numFmtId="188" fontId="7" fillId="0" borderId="0" xfId="0" applyNumberFormat="1" applyFont="1" applyFill="1" applyBorder="1"/>
    <xf numFmtId="188" fontId="7" fillId="0" borderId="0" xfId="1" applyNumberFormat="1" applyFont="1" applyFill="1" applyBorder="1"/>
    <xf numFmtId="188" fontId="7" fillId="0" borderId="3" xfId="0" applyNumberFormat="1" applyFont="1" applyFill="1" applyBorder="1"/>
    <xf numFmtId="49" fontId="8" fillId="0" borderId="0" xfId="0" applyFont="1" applyFill="1"/>
    <xf numFmtId="188" fontId="8" fillId="0" borderId="0" xfId="1" applyNumberFormat="1" applyFont="1" applyFill="1"/>
    <xf numFmtId="4" fontId="13" fillId="0" borderId="0" xfId="1" applyFont="1" applyFill="1"/>
    <xf numFmtId="188" fontId="8" fillId="0" borderId="0" xfId="0" applyNumberFormat="1" applyFont="1" applyFill="1" applyBorder="1"/>
    <xf numFmtId="188" fontId="8" fillId="0" borderId="0" xfId="0" applyNumberFormat="1" applyFont="1" applyFill="1"/>
    <xf numFmtId="189" fontId="7" fillId="0" borderId="0" xfId="1" applyNumberFormat="1" applyFont="1" applyFill="1" applyBorder="1"/>
    <xf numFmtId="188" fontId="7" fillId="0" borderId="0" xfId="1" applyNumberFormat="1" applyFont="1" applyFill="1" applyAlignment="1">
      <alignment horizontal="right"/>
    </xf>
    <xf numFmtId="188" fontId="8" fillId="0" borderId="0" xfId="1" applyNumberFormat="1" applyFont="1" applyFill="1" applyBorder="1" applyAlignment="1">
      <alignment horizontal="right"/>
    </xf>
    <xf numFmtId="188" fontId="8" fillId="0" borderId="0" xfId="1" applyNumberFormat="1" applyFont="1" applyFill="1" applyBorder="1"/>
    <xf numFmtId="4" fontId="8" fillId="0" borderId="0" xfId="1" quotePrefix="1" applyFont="1" applyFill="1" applyAlignment="1">
      <alignment horizontal="left"/>
    </xf>
    <xf numFmtId="188" fontId="8" fillId="0" borderId="4" xfId="1" applyNumberFormat="1" applyFont="1" applyFill="1" applyBorder="1"/>
    <xf numFmtId="188" fontId="8" fillId="0" borderId="5" xfId="1" applyNumberFormat="1" applyFont="1" applyFill="1" applyBorder="1" applyAlignment="1"/>
    <xf numFmtId="188" fontId="8" fillId="0" borderId="5" xfId="0" applyNumberFormat="1" applyFont="1" applyFill="1" applyBorder="1"/>
    <xf numFmtId="188" fontId="9" fillId="0" borderId="0" xfId="0" applyNumberFormat="1" applyFont="1" applyFill="1" applyAlignment="1">
      <alignment horizontal="left"/>
    </xf>
    <xf numFmtId="188" fontId="8" fillId="0" borderId="4" xfId="0" applyNumberFormat="1" applyFont="1" applyFill="1" applyBorder="1"/>
    <xf numFmtId="189" fontId="8" fillId="0" borderId="6" xfId="1" applyNumberFormat="1" applyFont="1" applyFill="1" applyBorder="1"/>
    <xf numFmtId="49" fontId="13" fillId="0" borderId="0" xfId="1" applyNumberFormat="1" applyFont="1" applyFill="1" applyBorder="1" applyAlignment="1">
      <alignment horizontal="center"/>
    </xf>
    <xf numFmtId="49" fontId="12" fillId="0" borderId="0" xfId="0" applyFont="1" applyFill="1" applyAlignment="1">
      <alignment horizontal="left"/>
    </xf>
    <xf numFmtId="49" fontId="13" fillId="0" borderId="0" xfId="0" applyFont="1" applyFill="1" applyBorder="1" applyAlignment="1">
      <alignment horizontal="center"/>
    </xf>
    <xf numFmtId="49" fontId="13" fillId="0" borderId="0" xfId="0" applyFont="1" applyFill="1" applyBorder="1" applyAlignment="1"/>
    <xf numFmtId="188" fontId="13" fillId="0" borderId="0" xfId="0" applyNumberFormat="1" applyFont="1" applyFill="1"/>
    <xf numFmtId="188" fontId="13" fillId="0" borderId="0" xfId="0" applyNumberFormat="1" applyFont="1" applyFill="1" applyBorder="1" applyAlignment="1">
      <alignment horizontal="center"/>
    </xf>
    <xf numFmtId="188" fontId="14" fillId="0" borderId="0" xfId="0" applyNumberFormat="1" applyFont="1" applyFill="1" applyBorder="1" applyAlignment="1">
      <alignment horizontal="center"/>
    </xf>
    <xf numFmtId="188" fontId="14" fillId="0" borderId="0" xfId="1" applyNumberFormat="1" applyFont="1" applyFill="1" applyBorder="1" applyAlignment="1">
      <alignment horizontal="center"/>
    </xf>
    <xf numFmtId="188" fontId="13" fillId="0" borderId="0" xfId="1" applyNumberFormat="1" applyFont="1" applyFill="1" applyBorder="1" applyAlignment="1">
      <alignment horizontal="center"/>
    </xf>
    <xf numFmtId="49" fontId="14" fillId="0" borderId="0" xfId="0" applyFont="1" applyFill="1" applyBorder="1" applyAlignment="1">
      <alignment horizontal="left"/>
    </xf>
    <xf numFmtId="49" fontId="8" fillId="0" borderId="0" xfId="0" applyFont="1" applyFill="1" applyBorder="1" applyAlignment="1"/>
    <xf numFmtId="49" fontId="7" fillId="0" borderId="0" xfId="10" applyFont="1" applyAlignment="1">
      <alignment horizontal="centerContinuous"/>
    </xf>
    <xf numFmtId="49" fontId="7" fillId="0" borderId="0" xfId="10" applyFont="1"/>
    <xf numFmtId="49" fontId="7" fillId="0" borderId="0" xfId="10" applyFont="1" applyBorder="1" applyAlignment="1">
      <alignment horizontal="centerContinuous"/>
    </xf>
    <xf numFmtId="49" fontId="7" fillId="0" borderId="0" xfId="10" applyFont="1" applyBorder="1"/>
    <xf numFmtId="189" fontId="7" fillId="0" borderId="0" xfId="10" applyNumberFormat="1" applyFont="1" applyBorder="1" applyAlignment="1">
      <alignment horizontal="center"/>
    </xf>
    <xf numFmtId="4" fontId="7" fillId="0" borderId="0" xfId="1" applyFont="1" applyBorder="1" applyAlignment="1">
      <alignment horizontal="center"/>
    </xf>
    <xf numFmtId="49" fontId="7" fillId="0" borderId="0" xfId="0" applyFont="1" applyBorder="1" applyAlignment="1">
      <alignment horizontal="center" wrapText="1"/>
    </xf>
    <xf numFmtId="37" fontId="7" fillId="0" borderId="0" xfId="10" applyNumberFormat="1" applyFont="1" applyBorder="1" applyAlignment="1">
      <alignment horizontal="center"/>
    </xf>
    <xf numFmtId="189" fontId="7" fillId="0" borderId="0" xfId="10" applyNumberFormat="1" applyFont="1"/>
    <xf numFmtId="49" fontId="8" fillId="0" borderId="0" xfId="0" applyFont="1" applyFill="1" applyAlignment="1">
      <alignment horizontal="center"/>
    </xf>
    <xf numFmtId="49" fontId="8" fillId="0" borderId="0" xfId="0" applyFont="1" applyFill="1" applyBorder="1" applyAlignment="1">
      <alignment horizontal="center"/>
    </xf>
    <xf numFmtId="49" fontId="8" fillId="0" borderId="0" xfId="0" applyFont="1" applyFill="1" applyAlignment="1"/>
    <xf numFmtId="37" fontId="8" fillId="0" borderId="0" xfId="10" applyNumberFormat="1" applyFont="1" applyBorder="1" applyAlignment="1"/>
    <xf numFmtId="49" fontId="14" fillId="0" borderId="0" xfId="0" applyFont="1" applyFill="1" applyAlignment="1">
      <alignment horizontal="left"/>
    </xf>
    <xf numFmtId="189" fontId="15" fillId="0" borderId="0" xfId="0" applyNumberFormat="1" applyFont="1" applyFill="1"/>
    <xf numFmtId="188" fontId="15" fillId="0" borderId="0" xfId="0" applyNumberFormat="1" applyFont="1" applyFill="1" applyBorder="1"/>
    <xf numFmtId="188" fontId="15" fillId="0" borderId="0" xfId="0" applyNumberFormat="1" applyFont="1" applyFill="1"/>
    <xf numFmtId="49" fontId="13" fillId="0" borderId="0" xfId="0" applyFont="1" applyFill="1" applyAlignment="1">
      <alignment horizontal="left"/>
    </xf>
    <xf numFmtId="189" fontId="7" fillId="0" borderId="0" xfId="0" applyNumberFormat="1" applyFont="1" applyFill="1"/>
    <xf numFmtId="49" fontId="15" fillId="0" borderId="0" xfId="0" applyFont="1" applyFill="1" applyAlignment="1">
      <alignment horizontal="left"/>
    </xf>
    <xf numFmtId="37" fontId="7" fillId="0" borderId="0" xfId="10" applyNumberFormat="1" applyFont="1" applyBorder="1" applyAlignment="1">
      <alignment horizontal="right"/>
    </xf>
    <xf numFmtId="188" fontId="0" fillId="0" borderId="0" xfId="1" applyNumberFormat="1" applyFont="1" applyFill="1"/>
    <xf numFmtId="49" fontId="0" fillId="0" borderId="0" xfId="0" applyAlignment="1">
      <alignment horizontal="left"/>
    </xf>
    <xf numFmtId="188" fontId="0" fillId="0" borderId="3" xfId="0" applyNumberFormat="1" applyFill="1" applyBorder="1"/>
    <xf numFmtId="4" fontId="0" fillId="0" borderId="0" xfId="1" applyFont="1" applyFill="1"/>
    <xf numFmtId="188" fontId="0" fillId="0" borderId="0" xfId="0" applyNumberFormat="1" applyFill="1" applyBorder="1"/>
    <xf numFmtId="188" fontId="0" fillId="0" borderId="0" xfId="0" applyNumberFormat="1" applyFill="1"/>
    <xf numFmtId="188" fontId="0" fillId="0" borderId="0" xfId="0" applyNumberFormat="1" applyFill="1" applyAlignment="1">
      <alignment horizontal="right"/>
    </xf>
    <xf numFmtId="49" fontId="0" fillId="0" borderId="0" xfId="0" applyFill="1" applyAlignment="1">
      <alignment horizontal="left"/>
    </xf>
    <xf numFmtId="49" fontId="0" fillId="0" borderId="0" xfId="1" applyNumberFormat="1" applyFont="1" applyFill="1" applyBorder="1" applyAlignment="1">
      <alignment horizontal="center"/>
    </xf>
    <xf numFmtId="49" fontId="8" fillId="0" borderId="0" xfId="0" applyFont="1" applyBorder="1"/>
    <xf numFmtId="37" fontId="8" fillId="0" borderId="6" xfId="10" applyNumberFormat="1" applyFont="1" applyBorder="1" applyAlignment="1">
      <alignment horizontal="right"/>
    </xf>
    <xf numFmtId="37" fontId="8" fillId="0" borderId="5" xfId="10" applyNumberFormat="1" applyFont="1" applyBorder="1" applyAlignment="1">
      <alignment horizontal="right"/>
    </xf>
    <xf numFmtId="4" fontId="0" fillId="0" borderId="0" xfId="1" applyFont="1" applyFill="1" applyAlignment="1">
      <alignment horizontal="left"/>
    </xf>
    <xf numFmtId="188" fontId="8" fillId="0" borderId="3" xfId="0" applyNumberFormat="1" applyFont="1" applyFill="1" applyBorder="1"/>
    <xf numFmtId="188" fontId="7" fillId="0" borderId="0" xfId="1" applyNumberFormat="1" applyFont="1" applyBorder="1"/>
    <xf numFmtId="49" fontId="0" fillId="0" borderId="0" xfId="0" applyFill="1" applyBorder="1" applyAlignment="1">
      <alignment horizontal="center"/>
    </xf>
    <xf numFmtId="49" fontId="7" fillId="0" borderId="0" xfId="0" applyFont="1" applyFill="1" applyAlignment="1">
      <alignment horizontal="left"/>
    </xf>
    <xf numFmtId="49" fontId="7" fillId="0" borderId="0" xfId="0" applyFont="1" applyBorder="1" applyAlignment="1"/>
    <xf numFmtId="188" fontId="7" fillId="0" borderId="0" xfId="1" applyNumberFormat="1" applyFont="1" applyFill="1" applyBorder="1" applyAlignment="1"/>
    <xf numFmtId="188" fontId="7" fillId="0" borderId="0" xfId="1" applyNumberFormat="1" applyFont="1" applyBorder="1" applyAlignment="1"/>
    <xf numFmtId="188" fontId="7" fillId="0" borderId="0" xfId="0" applyNumberFormat="1" applyFont="1"/>
    <xf numFmtId="188" fontId="7" fillId="0" borderId="0" xfId="0" applyNumberFormat="1" applyFont="1" applyBorder="1"/>
    <xf numFmtId="37" fontId="7" fillId="0" borderId="0" xfId="10" applyNumberFormat="1" applyFont="1" applyFill="1" applyAlignment="1"/>
    <xf numFmtId="37" fontId="7" fillId="0" borderId="0" xfId="10" applyNumberFormat="1" applyFont="1" applyFill="1" applyBorder="1" applyAlignment="1"/>
    <xf numFmtId="4" fontId="0" fillId="0" borderId="0" xfId="1" quotePrefix="1" applyFont="1" applyFill="1" applyAlignment="1">
      <alignment horizontal="left"/>
    </xf>
    <xf numFmtId="37" fontId="7" fillId="0" borderId="0" xfId="10" applyNumberFormat="1" applyFont="1" applyAlignment="1">
      <alignment horizontal="center"/>
    </xf>
    <xf numFmtId="188" fontId="7" fillId="0" borderId="0" xfId="1" applyNumberFormat="1" applyFont="1" applyFill="1" applyBorder="1" applyAlignment="1">
      <alignment horizontal="right"/>
    </xf>
    <xf numFmtId="49" fontId="0" fillId="0" borderId="0" xfId="0" applyFont="1" applyFill="1" applyAlignment="1">
      <alignment horizontal="left"/>
    </xf>
    <xf numFmtId="49" fontId="0" fillId="0" borderId="0" xfId="0" applyFont="1" applyBorder="1" applyAlignment="1">
      <alignment horizontal="center"/>
    </xf>
    <xf numFmtId="49" fontId="0" fillId="0" borderId="0" xfId="0" applyAlignment="1">
      <alignment horizontal="left" indent="1"/>
    </xf>
    <xf numFmtId="49" fontId="13" fillId="0" borderId="0" xfId="0" applyFont="1" applyAlignment="1">
      <alignment horizontal="left"/>
    </xf>
    <xf numFmtId="187" fontId="7" fillId="0" borderId="0" xfId="0" applyNumberFormat="1" applyFont="1"/>
    <xf numFmtId="187" fontId="7" fillId="0" borderId="0" xfId="0" applyNumberFormat="1" applyFont="1" applyBorder="1"/>
    <xf numFmtId="187" fontId="8" fillId="0" borderId="0" xfId="0" applyNumberFormat="1" applyFont="1"/>
    <xf numFmtId="187" fontId="7" fillId="0" borderId="0" xfId="0" applyNumberFormat="1" applyFont="1" applyFill="1"/>
    <xf numFmtId="49" fontId="0" fillId="0" borderId="0" xfId="0" applyFill="1"/>
    <xf numFmtId="49" fontId="0" fillId="0" borderId="0" xfId="0" applyFont="1" applyBorder="1" applyAlignment="1">
      <alignment horizontal="center" wrapText="1"/>
    </xf>
    <xf numFmtId="189" fontId="8" fillId="0" borderId="0" xfId="0" applyNumberFormat="1" applyFont="1" applyBorder="1" applyAlignment="1">
      <alignment horizontal="center"/>
    </xf>
    <xf numFmtId="37" fontId="7" fillId="0" borderId="0" xfId="10" applyNumberFormat="1" applyFont="1" applyFill="1" applyBorder="1" applyAlignment="1">
      <alignment horizontal="center"/>
    </xf>
    <xf numFmtId="194" fontId="8" fillId="0" borderId="5" xfId="10" applyNumberFormat="1" applyFont="1" applyBorder="1" applyAlignment="1">
      <alignment horizontal="center"/>
    </xf>
    <xf numFmtId="37" fontId="8" fillId="0" borderId="0" xfId="10" applyNumberFormat="1" applyFont="1" applyBorder="1" applyAlignment="1">
      <alignment horizontal="center"/>
    </xf>
    <xf numFmtId="188" fontId="0" fillId="0" borderId="0" xfId="1" applyNumberFormat="1" applyFont="1" applyFill="1" applyBorder="1" applyAlignment="1">
      <alignment horizontal="right"/>
    </xf>
    <xf numFmtId="195" fontId="7" fillId="0" borderId="0" xfId="1" applyNumberFormat="1" applyFont="1" applyFill="1"/>
    <xf numFmtId="37" fontId="7" fillId="0" borderId="0" xfId="1" applyNumberFormat="1" applyFont="1" applyFill="1" applyBorder="1" applyAlignment="1">
      <alignment horizontal="right"/>
    </xf>
    <xf numFmtId="49" fontId="10" fillId="0" borderId="0" xfId="0" applyFont="1" applyFill="1" applyAlignment="1">
      <alignment horizontal="left"/>
    </xf>
    <xf numFmtId="188" fontId="0" fillId="0" borderId="0" xfId="0" applyNumberFormat="1" applyFont="1" applyFill="1" applyAlignment="1">
      <alignment horizontal="center"/>
    </xf>
    <xf numFmtId="49" fontId="13" fillId="0" borderId="0" xfId="10" applyFont="1" applyAlignment="1">
      <alignment horizontal="center"/>
    </xf>
    <xf numFmtId="49" fontId="12" fillId="0" borderId="0" xfId="0" applyFont="1" applyFill="1" applyAlignment="1">
      <alignment horizontal="center"/>
    </xf>
    <xf numFmtId="49" fontId="12" fillId="0" borderId="0" xfId="0" applyFont="1" applyAlignment="1">
      <alignment horizontal="center"/>
    </xf>
    <xf numFmtId="49" fontId="14" fillId="0" borderId="0" xfId="0" applyFont="1" applyBorder="1" applyAlignment="1">
      <alignment horizontal="center"/>
    </xf>
    <xf numFmtId="49" fontId="13" fillId="0" borderId="0" xfId="0" applyFont="1" applyFill="1" applyAlignment="1">
      <alignment horizontal="center"/>
    </xf>
    <xf numFmtId="49" fontId="14" fillId="0" borderId="0" xfId="0" applyFont="1" applyFill="1" applyAlignment="1">
      <alignment horizontal="center"/>
    </xf>
    <xf numFmtId="49" fontId="16" fillId="0" borderId="0" xfId="0" applyFont="1" applyFill="1" applyAlignment="1">
      <alignment horizontal="center"/>
    </xf>
    <xf numFmtId="189" fontId="13" fillId="0" borderId="0" xfId="0" applyNumberFormat="1" applyFont="1" applyFill="1" applyAlignment="1">
      <alignment horizontal="center"/>
    </xf>
    <xf numFmtId="188" fontId="20" fillId="0" borderId="0" xfId="0" applyNumberFormat="1" applyFont="1" applyFill="1"/>
    <xf numFmtId="49" fontId="21" fillId="0" borderId="0" xfId="0" applyFont="1"/>
    <xf numFmtId="188" fontId="21" fillId="0" borderId="0" xfId="1" applyNumberFormat="1" applyFont="1"/>
    <xf numFmtId="4" fontId="21" fillId="0" borderId="0" xfId="1" applyFont="1" applyFill="1"/>
    <xf numFmtId="49" fontId="21" fillId="0" borderId="0" xfId="0" applyFont="1" applyFill="1"/>
    <xf numFmtId="188" fontId="21" fillId="0" borderId="0" xfId="1" applyNumberFormat="1" applyFont="1" applyFill="1"/>
    <xf numFmtId="37" fontId="0" fillId="0" borderId="0" xfId="10" applyNumberFormat="1" applyFont="1" applyBorder="1" applyAlignment="1">
      <alignment horizontal="center"/>
    </xf>
    <xf numFmtId="49" fontId="17" fillId="0" borderId="0" xfId="0" applyFont="1"/>
    <xf numFmtId="188" fontId="18" fillId="0" borderId="0" xfId="0" applyNumberFormat="1" applyFont="1" applyFill="1" applyBorder="1" applyAlignment="1">
      <alignment horizontal="center"/>
    </xf>
    <xf numFmtId="188" fontId="19" fillId="0" borderId="0" xfId="0" applyNumberFormat="1" applyFont="1"/>
    <xf numFmtId="188" fontId="17" fillId="0" borderId="0" xfId="0" applyNumberFormat="1" applyFont="1" applyFill="1" applyBorder="1"/>
    <xf numFmtId="49" fontId="19" fillId="0" borderId="0" xfId="0" applyFont="1" applyFill="1"/>
    <xf numFmtId="187" fontId="19" fillId="0" borderId="0" xfId="0" applyNumberFormat="1" applyFont="1"/>
    <xf numFmtId="49" fontId="19" fillId="0" borderId="0" xfId="0" applyFont="1"/>
    <xf numFmtId="188" fontId="22" fillId="0" borderId="0" xfId="1" applyNumberFormat="1" applyFont="1" applyFill="1" applyBorder="1"/>
    <xf numFmtId="49" fontId="13" fillId="0" borderId="0" xfId="0" applyFont="1" applyAlignment="1">
      <alignment horizontal="center"/>
    </xf>
    <xf numFmtId="49" fontId="14" fillId="0" borderId="0" xfId="0" applyFont="1" applyAlignment="1">
      <alignment horizontal="center"/>
    </xf>
    <xf numFmtId="188" fontId="13" fillId="0" borderId="0" xfId="0" applyNumberFormat="1" applyFont="1"/>
    <xf numFmtId="188" fontId="13" fillId="0" borderId="0" xfId="0" applyNumberFormat="1" applyFont="1" applyAlignment="1">
      <alignment horizontal="center"/>
    </xf>
    <xf numFmtId="188" fontId="14" fillId="0" borderId="0" xfId="0" applyNumberFormat="1" applyFont="1"/>
    <xf numFmtId="188" fontId="13" fillId="0" borderId="0" xfId="0" quotePrefix="1" applyNumberFormat="1" applyFont="1" applyAlignment="1">
      <alignment horizontal="center"/>
    </xf>
    <xf numFmtId="187" fontId="8" fillId="0" borderId="0" xfId="0" applyNumberFormat="1" applyFont="1" applyFill="1"/>
    <xf numFmtId="188" fontId="7" fillId="0" borderId="3" xfId="1" applyNumberFormat="1" applyFont="1" applyFill="1" applyBorder="1"/>
    <xf numFmtId="49" fontId="8" fillId="0" borderId="0" xfId="0" applyFont="1" applyFill="1" applyAlignment="1">
      <alignment horizontal="left"/>
    </xf>
    <xf numFmtId="49" fontId="0" fillId="0" borderId="0" xfId="0" applyFont="1" applyFill="1"/>
    <xf numFmtId="2" fontId="7" fillId="0" borderId="0" xfId="0" applyNumberFormat="1" applyFont="1" applyFill="1"/>
    <xf numFmtId="2" fontId="0" fillId="0" borderId="0" xfId="0" applyNumberFormat="1" applyFont="1" applyFill="1"/>
    <xf numFmtId="194" fontId="8" fillId="0" borderId="0" xfId="10" applyNumberFormat="1" applyFont="1" applyBorder="1" applyAlignment="1">
      <alignment horizontal="center"/>
    </xf>
    <xf numFmtId="49" fontId="0" fillId="0" borderId="0" xfId="0" applyAlignment="1">
      <alignment horizontal="center"/>
    </xf>
    <xf numFmtId="188" fontId="0" fillId="0" borderId="0" xfId="1" applyNumberFormat="1" applyFont="1" applyFill="1" applyAlignment="1">
      <alignment horizontal="right"/>
    </xf>
    <xf numFmtId="188" fontId="7" fillId="0" borderId="6" xfId="1" applyNumberFormat="1" applyFont="1" applyFill="1" applyBorder="1"/>
    <xf numFmtId="49" fontId="8" fillId="0" borderId="0" xfId="10" applyFont="1" applyAlignment="1">
      <alignment horizontal="center"/>
    </xf>
    <xf numFmtId="189" fontId="13" fillId="0" borderId="0" xfId="10" applyNumberFormat="1" applyFont="1" applyFill="1" applyBorder="1" applyAlignment="1">
      <alignment horizontal="center"/>
    </xf>
    <xf numFmtId="49" fontId="7" fillId="0" borderId="0" xfId="0" applyFont="1" applyBorder="1" applyAlignment="1">
      <alignment horizontal="center"/>
    </xf>
    <xf numFmtId="49" fontId="8" fillId="0" borderId="0" xfId="10" applyFont="1" applyAlignment="1">
      <alignment horizontal="center"/>
    </xf>
    <xf numFmtId="189" fontId="13" fillId="0" borderId="0" xfId="10" applyNumberFormat="1" applyFont="1" applyFill="1" applyBorder="1" applyAlignment="1">
      <alignment horizontal="center"/>
    </xf>
    <xf numFmtId="49" fontId="7" fillId="0" borderId="0" xfId="0" applyFont="1" applyBorder="1" applyAlignment="1">
      <alignment horizontal="center"/>
    </xf>
    <xf numFmtId="49" fontId="12" fillId="0" borderId="0" xfId="0" applyFont="1" applyAlignment="1">
      <alignment horizontal="left"/>
    </xf>
    <xf numFmtId="3" fontId="0" fillId="0" borderId="0" xfId="1" applyNumberFormat="1" applyFont="1" applyFill="1" applyBorder="1" applyAlignment="1">
      <alignment horizontal="center"/>
    </xf>
    <xf numFmtId="188" fontId="8" fillId="0" borderId="5" xfId="1" applyNumberFormat="1" applyFont="1" applyFill="1" applyBorder="1"/>
    <xf numFmtId="188" fontId="8" fillId="0" borderId="6" xfId="1" applyNumberFormat="1" applyFont="1" applyFill="1" applyBorder="1"/>
    <xf numFmtId="188" fontId="8" fillId="0" borderId="3" xfId="1" applyNumberFormat="1" applyFont="1" applyFill="1" applyBorder="1"/>
    <xf numFmtId="188" fontId="8" fillId="0" borderId="7" xfId="1" applyNumberFormat="1" applyFont="1" applyFill="1" applyBorder="1"/>
    <xf numFmtId="188" fontId="8" fillId="0" borderId="0" xfId="1" applyNumberFormat="1" applyFont="1" applyBorder="1"/>
    <xf numFmtId="0" fontId="7" fillId="0" borderId="0" xfId="0" applyNumberFormat="1" applyFont="1"/>
    <xf numFmtId="188" fontId="0" fillId="0" borderId="0" xfId="0" applyNumberFormat="1" applyFont="1"/>
    <xf numFmtId="188" fontId="14" fillId="0" borderId="0" xfId="0" applyNumberFormat="1" applyFont="1" applyAlignment="1">
      <alignment horizontal="center"/>
    </xf>
    <xf numFmtId="37" fontId="7" fillId="0" borderId="0" xfId="10" applyNumberFormat="1" applyFont="1" applyFill="1" applyBorder="1" applyAlignment="1">
      <alignment horizontal="right"/>
    </xf>
    <xf numFmtId="188" fontId="0" fillId="0" borderId="0" xfId="0" applyNumberFormat="1" applyFill="1" applyBorder="1" applyAlignment="1">
      <alignment horizontal="right"/>
    </xf>
    <xf numFmtId="49" fontId="8" fillId="0" borderId="0" xfId="0" applyFont="1" applyFill="1" applyBorder="1"/>
    <xf numFmtId="4" fontId="0" fillId="0" borderId="3" xfId="1" applyFont="1" applyFill="1" applyBorder="1" applyAlignment="1">
      <alignment horizontal="center"/>
    </xf>
    <xf numFmtId="188" fontId="13" fillId="0" borderId="0" xfId="0" applyNumberFormat="1" applyFont="1" applyFill="1" applyAlignment="1">
      <alignment horizontal="center"/>
    </xf>
    <xf numFmtId="188" fontId="0" fillId="0" borderId="3" xfId="1" applyNumberFormat="1" applyFont="1" applyFill="1" applyBorder="1" applyAlignment="1">
      <alignment horizontal="right"/>
    </xf>
    <xf numFmtId="37" fontId="11" fillId="0" borderId="0" xfId="10" applyNumberFormat="1" applyAlignment="1">
      <alignment horizontal="center"/>
    </xf>
    <xf numFmtId="188" fontId="0" fillId="0" borderId="0" xfId="0" applyNumberFormat="1" applyFont="1" applyBorder="1"/>
    <xf numFmtId="188" fontId="0" fillId="0" borderId="0" xfId="0" applyNumberFormat="1" applyFont="1" applyFill="1" applyBorder="1"/>
    <xf numFmtId="49" fontId="7" fillId="0" borderId="0" xfId="0" applyFont="1" applyBorder="1" applyAlignment="1">
      <alignment horizontal="center"/>
    </xf>
    <xf numFmtId="4" fontId="0" fillId="0" borderId="0" xfId="1" applyFont="1" applyFill="1" applyAlignment="1">
      <alignment horizontal="left" indent="1"/>
    </xf>
    <xf numFmtId="49" fontId="0" fillId="0" borderId="0" xfId="0" applyFont="1" applyFill="1" applyAlignment="1">
      <alignment horizontal="left" indent="3"/>
    </xf>
    <xf numFmtId="4" fontId="7" fillId="0" borderId="0" xfId="1" applyFont="1"/>
    <xf numFmtId="4" fontId="8" fillId="0" borderId="0" xfId="1" applyFont="1"/>
    <xf numFmtId="3" fontId="7" fillId="0" borderId="0" xfId="1" applyNumberFormat="1" applyFont="1"/>
    <xf numFmtId="3" fontId="8" fillId="0" borderId="0" xfId="1" applyNumberFormat="1" applyFont="1"/>
    <xf numFmtId="3" fontId="0" fillId="0" borderId="0" xfId="1" applyNumberFormat="1" applyFont="1"/>
    <xf numFmtId="196" fontId="0" fillId="0" borderId="0" xfId="0" applyNumberFormat="1"/>
    <xf numFmtId="196" fontId="8" fillId="0" borderId="0" xfId="0" applyNumberFormat="1" applyFont="1"/>
    <xf numFmtId="49" fontId="13" fillId="0" borderId="0" xfId="1" applyNumberFormat="1" applyFont="1" applyFill="1" applyBorder="1" applyAlignment="1">
      <alignment horizontal="center"/>
    </xf>
    <xf numFmtId="49" fontId="8" fillId="0" borderId="0" xfId="0" applyFont="1" applyFill="1" applyAlignment="1">
      <alignment horizontal="center"/>
    </xf>
    <xf numFmtId="49" fontId="8" fillId="0" borderId="0" xfId="0" applyFont="1" applyFill="1" applyBorder="1" applyAlignment="1">
      <alignment horizontal="center"/>
    </xf>
    <xf numFmtId="188" fontId="8" fillId="0" borderId="0" xfId="0" applyNumberFormat="1" applyFont="1" applyFill="1" applyBorder="1" applyAlignment="1">
      <alignment horizontal="center"/>
    </xf>
    <xf numFmtId="0" fontId="0" fillId="0" borderId="0" xfId="0" applyNumberFormat="1" applyFill="1" applyAlignment="1">
      <alignment horizontal="center" wrapText="1"/>
    </xf>
    <xf numFmtId="0" fontId="0" fillId="0" borderId="0" xfId="0" applyNumberFormat="1" applyFont="1" applyFill="1" applyAlignment="1">
      <alignment horizontal="center"/>
    </xf>
    <xf numFmtId="49" fontId="8" fillId="0" borderId="0" xfId="0" applyFont="1" applyAlignment="1">
      <alignment horizontal="center"/>
    </xf>
    <xf numFmtId="188" fontId="8" fillId="0" borderId="0" xfId="0" applyNumberFormat="1" applyFont="1" applyAlignment="1">
      <alignment horizontal="center"/>
    </xf>
    <xf numFmtId="49" fontId="8" fillId="0" borderId="0" xfId="10" applyFont="1" applyAlignment="1">
      <alignment horizontal="center"/>
    </xf>
    <xf numFmtId="4" fontId="7" fillId="0" borderId="3" xfId="1" applyFont="1" applyBorder="1" applyAlignment="1">
      <alignment horizontal="center"/>
    </xf>
    <xf numFmtId="189" fontId="13" fillId="0" borderId="0" xfId="10" applyNumberFormat="1" applyFont="1" applyFill="1" applyBorder="1" applyAlignment="1">
      <alignment horizontal="center"/>
    </xf>
    <xf numFmtId="49" fontId="7" fillId="0" borderId="0" xfId="0" applyFont="1" applyBorder="1" applyAlignment="1">
      <alignment horizontal="center"/>
    </xf>
    <xf numFmtId="188" fontId="0" fillId="0" borderId="0" xfId="0" applyNumberFormat="1" applyFont="1" applyFill="1" applyBorder="1" applyAlignment="1">
      <alignment horizontal="center"/>
    </xf>
  </cellXfs>
  <cellStyles count="13">
    <cellStyle name="Comma" xfId="1" builtinId="3"/>
    <cellStyle name="Comma 16" xfId="2"/>
    <cellStyle name="comma zerodec" xfId="3"/>
    <cellStyle name="Currency1" xfId="4"/>
    <cellStyle name="Dollar (zero dec)" xfId="5"/>
    <cellStyle name="Grey" xfId="6"/>
    <cellStyle name="Input [yellow]" xfId="7"/>
    <cellStyle name="no dec" xfId="8"/>
    <cellStyle name="Normal" xfId="0" builtinId="0"/>
    <cellStyle name="Normal - Style1" xfId="9"/>
    <cellStyle name="Normal_Sauce03-Accounts-3112e Nir" xfId="10"/>
    <cellStyle name="Percent [2]" xfId="11"/>
    <cellStyle name="Quantity" xfId="1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1.75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Q61"/>
  <sheetViews>
    <sheetView tabSelected="1" zoomScale="115" zoomScaleNormal="115" zoomScaleSheetLayoutView="100" workbookViewId="0">
      <selection activeCell="K2" sqref="K2"/>
    </sheetView>
  </sheetViews>
  <sheetFormatPr defaultColWidth="11" defaultRowHeight="24.75" customHeight="1"/>
  <cols>
    <col min="1" max="1" width="44.5703125" style="1" customWidth="1"/>
    <col min="2" max="2" width="9.42578125" style="56" customWidth="1"/>
    <col min="3" max="3" width="11.140625" style="56" customWidth="1"/>
    <col min="4" max="4" width="1.85546875" style="56" customWidth="1"/>
    <col min="5" max="5" width="11.140625" style="56" customWidth="1"/>
    <col min="6" max="6" width="1.85546875" style="1" customWidth="1"/>
    <col min="7" max="7" width="11.140625" style="31" customWidth="1"/>
    <col min="8" max="8" width="1.85546875" style="7" customWidth="1"/>
    <col min="9" max="9" width="11.140625" style="31" customWidth="1"/>
    <col min="10" max="10" width="15.85546875" style="1" customWidth="1"/>
    <col min="11" max="11" width="15" style="115" bestFit="1" customWidth="1"/>
    <col min="12" max="12" width="10.140625" style="115" customWidth="1"/>
    <col min="13" max="13" width="11.7109375" style="115" bestFit="1" customWidth="1"/>
    <col min="14" max="14" width="11.140625" style="115" bestFit="1" customWidth="1"/>
    <col min="15" max="17" width="11" style="115"/>
    <col min="18" max="16384" width="11" style="1"/>
  </cols>
  <sheetData>
    <row r="1" spans="1:17" ht="24.75" customHeight="1">
      <c r="A1" s="3" t="s">
        <v>61</v>
      </c>
    </row>
    <row r="2" spans="1:17" ht="24.75" customHeight="1">
      <c r="A2" s="3" t="s">
        <v>74</v>
      </c>
      <c r="B2" s="53"/>
      <c r="C2" s="53"/>
      <c r="D2" s="53"/>
      <c r="E2" s="53"/>
      <c r="F2" s="3"/>
      <c r="G2" s="49"/>
      <c r="H2" s="8"/>
      <c r="I2" s="49"/>
    </row>
    <row r="3" spans="1:17" ht="17.25" customHeight="1">
      <c r="A3" s="5"/>
      <c r="B3" s="55"/>
      <c r="C3" s="55"/>
      <c r="D3" s="55"/>
      <c r="E3" s="55"/>
      <c r="F3" s="101"/>
      <c r="G3" s="102"/>
      <c r="H3" s="103"/>
      <c r="I3" s="102"/>
    </row>
    <row r="4" spans="1:17" ht="22.5" customHeight="1">
      <c r="A4" s="3"/>
      <c r="B4" s="53"/>
      <c r="C4" s="205" t="s">
        <v>48</v>
      </c>
      <c r="D4" s="205"/>
      <c r="E4" s="205"/>
      <c r="F4" s="74"/>
      <c r="G4" s="74"/>
      <c r="H4" s="74"/>
      <c r="I4" s="74"/>
    </row>
    <row r="5" spans="1:17" s="9" customFormat="1" ht="22.5" customHeight="1">
      <c r="A5" s="12"/>
      <c r="B5" s="61"/>
      <c r="C5" s="206" t="s">
        <v>47</v>
      </c>
      <c r="D5" s="206"/>
      <c r="E5" s="206"/>
      <c r="F5" s="62"/>
      <c r="G5" s="207" t="s">
        <v>46</v>
      </c>
      <c r="H5" s="207"/>
      <c r="I5" s="207"/>
      <c r="K5" s="116"/>
      <c r="L5" s="116"/>
      <c r="M5" s="116"/>
      <c r="N5" s="116"/>
      <c r="O5" s="116"/>
      <c r="P5" s="116"/>
      <c r="Q5" s="116"/>
    </row>
    <row r="6" spans="1:17" s="9" customFormat="1" ht="22.5" customHeight="1">
      <c r="A6" s="12"/>
      <c r="B6" s="61"/>
      <c r="C6" s="208" t="s">
        <v>77</v>
      </c>
      <c r="D6" s="209"/>
      <c r="E6" s="209"/>
      <c r="F6" s="62"/>
      <c r="G6" s="208" t="s">
        <v>77</v>
      </c>
      <c r="H6" s="209"/>
      <c r="I6" s="209"/>
      <c r="K6" s="116"/>
      <c r="L6" s="116"/>
      <c r="M6" s="116"/>
      <c r="N6" s="116"/>
      <c r="O6" s="116"/>
      <c r="P6" s="116"/>
      <c r="Q6" s="116"/>
    </row>
    <row r="7" spans="1:17" s="9" customFormat="1" ht="22.5" customHeight="1">
      <c r="A7" s="12"/>
      <c r="B7" s="61"/>
      <c r="C7" s="208" t="s">
        <v>86</v>
      </c>
      <c r="D7" s="208"/>
      <c r="E7" s="208"/>
      <c r="F7" s="62"/>
      <c r="G7" s="208" t="s">
        <v>86</v>
      </c>
      <c r="H7" s="208"/>
      <c r="I7" s="208"/>
      <c r="K7" s="116"/>
      <c r="L7" s="116"/>
      <c r="M7" s="116"/>
      <c r="N7" s="116"/>
      <c r="O7" s="116"/>
      <c r="P7" s="116"/>
      <c r="Q7" s="116"/>
    </row>
    <row r="8" spans="1:17" ht="22.5" customHeight="1">
      <c r="B8" s="54" t="s">
        <v>8</v>
      </c>
      <c r="C8" s="92" t="s">
        <v>135</v>
      </c>
      <c r="D8" s="54"/>
      <c r="E8" s="92" t="s">
        <v>121</v>
      </c>
      <c r="F8" s="9"/>
      <c r="G8" s="92" t="s">
        <v>135</v>
      </c>
      <c r="H8" s="54"/>
      <c r="I8" s="92" t="s">
        <v>121</v>
      </c>
    </row>
    <row r="9" spans="1:17" ht="22.5" customHeight="1">
      <c r="A9" s="3"/>
      <c r="B9" s="54"/>
      <c r="C9" s="204" t="s">
        <v>67</v>
      </c>
      <c r="D9" s="204"/>
      <c r="E9" s="204"/>
      <c r="F9" s="204"/>
      <c r="G9" s="204"/>
      <c r="H9" s="204"/>
      <c r="I9" s="204"/>
    </row>
    <row r="10" spans="1:17" ht="22.5" customHeight="1">
      <c r="A10" s="19" t="s">
        <v>25</v>
      </c>
      <c r="B10" s="57"/>
      <c r="C10" s="57"/>
      <c r="D10" s="57"/>
      <c r="E10" s="57"/>
    </row>
    <row r="11" spans="1:17" ht="22.5" customHeight="1">
      <c r="A11" s="5" t="s">
        <v>20</v>
      </c>
      <c r="B11" s="156" t="s">
        <v>128</v>
      </c>
      <c r="C11" s="32">
        <v>853794</v>
      </c>
      <c r="D11" s="57"/>
      <c r="E11" s="32">
        <v>778983</v>
      </c>
      <c r="F11" s="104"/>
      <c r="G11" s="32">
        <v>853794</v>
      </c>
      <c r="H11" s="104"/>
      <c r="I11" s="32">
        <v>778983</v>
      </c>
      <c r="J11" s="197"/>
      <c r="K11" s="202"/>
    </row>
    <row r="12" spans="1:17" ht="22.5" customHeight="1">
      <c r="A12" s="1" t="s">
        <v>21</v>
      </c>
      <c r="B12" s="156">
        <v>2</v>
      </c>
      <c r="C12" s="86">
        <v>10804</v>
      </c>
      <c r="D12" s="57"/>
      <c r="E12" s="86">
        <v>9138</v>
      </c>
      <c r="F12" s="105"/>
      <c r="G12" s="86">
        <v>10804</v>
      </c>
      <c r="H12" s="105"/>
      <c r="I12" s="86">
        <v>9138</v>
      </c>
      <c r="J12" s="197"/>
      <c r="K12" s="202"/>
    </row>
    <row r="13" spans="1:17" s="4" customFormat="1" ht="22.5" customHeight="1">
      <c r="A13" s="4" t="s">
        <v>22</v>
      </c>
      <c r="B13" s="184"/>
      <c r="C13" s="48">
        <f>SUM(C11:C12)</f>
        <v>864598</v>
      </c>
      <c r="D13" s="58"/>
      <c r="E13" s="48">
        <f>SUM(E11:E12)</f>
        <v>788121</v>
      </c>
      <c r="F13" s="14"/>
      <c r="G13" s="48">
        <f>SUM(G11:G12)</f>
        <v>864598</v>
      </c>
      <c r="H13" s="14"/>
      <c r="I13" s="48">
        <f>SUM(I11:I12)</f>
        <v>788121</v>
      </c>
      <c r="K13" s="203"/>
      <c r="L13" s="117"/>
      <c r="M13" s="117"/>
      <c r="N13" s="117"/>
      <c r="O13" s="117"/>
      <c r="P13" s="117"/>
      <c r="Q13" s="117"/>
    </row>
    <row r="14" spans="1:17" ht="17.25" customHeight="1">
      <c r="B14" s="156"/>
      <c r="C14" s="57"/>
      <c r="D14" s="57"/>
      <c r="E14" s="57"/>
      <c r="F14" s="104"/>
      <c r="G14" s="32"/>
      <c r="H14" s="104"/>
      <c r="I14" s="32"/>
    </row>
    <row r="15" spans="1:17" ht="22.5" customHeight="1">
      <c r="A15" s="19" t="s">
        <v>26</v>
      </c>
      <c r="B15" s="156"/>
      <c r="C15" s="57"/>
      <c r="D15" s="57"/>
      <c r="E15" s="57"/>
      <c r="F15" s="33"/>
      <c r="G15" s="34"/>
      <c r="H15" s="34"/>
      <c r="I15" s="34"/>
    </row>
    <row r="16" spans="1:17" s="23" customFormat="1" ht="22.5" customHeight="1">
      <c r="A16" s="100" t="s">
        <v>23</v>
      </c>
      <c r="B16" s="156"/>
      <c r="C16" s="32">
        <v>541898</v>
      </c>
      <c r="D16" s="57"/>
      <c r="E16" s="32">
        <f>515194+1</f>
        <v>515195</v>
      </c>
      <c r="F16" s="32"/>
      <c r="G16" s="32">
        <v>541898</v>
      </c>
      <c r="H16" s="32"/>
      <c r="I16" s="32">
        <f>515194+1</f>
        <v>515195</v>
      </c>
      <c r="K16" s="202"/>
      <c r="L16" s="118"/>
      <c r="M16" s="118"/>
      <c r="N16" s="118"/>
      <c r="O16" s="118"/>
      <c r="P16" s="118"/>
      <c r="Q16" s="118"/>
    </row>
    <row r="17" spans="1:17" s="23" customFormat="1" ht="22.5" customHeight="1">
      <c r="A17" s="111" t="s">
        <v>78</v>
      </c>
      <c r="B17" s="156"/>
      <c r="C17" s="89">
        <v>69987</v>
      </c>
      <c r="D17" s="57"/>
      <c r="E17" s="89">
        <v>66763</v>
      </c>
      <c r="F17" s="32"/>
      <c r="G17" s="89">
        <v>69987</v>
      </c>
      <c r="H17" s="32"/>
      <c r="I17" s="89">
        <v>66763</v>
      </c>
      <c r="K17" s="202"/>
      <c r="L17" s="118"/>
      <c r="M17" s="118"/>
      <c r="N17" s="118"/>
      <c r="O17" s="118"/>
      <c r="P17" s="118"/>
      <c r="Q17" s="118"/>
    </row>
    <row r="18" spans="1:17" s="23" customFormat="1" ht="22.5" customHeight="1">
      <c r="A18" s="100" t="s">
        <v>56</v>
      </c>
      <c r="B18" s="156"/>
      <c r="C18" s="32">
        <v>41468</v>
      </c>
      <c r="D18" s="57"/>
      <c r="E18" s="32">
        <f>40025</f>
        <v>40025</v>
      </c>
      <c r="F18" s="32"/>
      <c r="G18" s="32">
        <v>41468</v>
      </c>
      <c r="H18" s="32"/>
      <c r="I18" s="32">
        <f>40025</f>
        <v>40025</v>
      </c>
      <c r="K18" s="202"/>
      <c r="L18" s="118"/>
      <c r="M18" s="118"/>
      <c r="N18" s="118"/>
      <c r="O18" s="118"/>
      <c r="P18" s="118"/>
      <c r="Q18" s="118"/>
    </row>
    <row r="19" spans="1:17" s="4" customFormat="1" ht="22.5" customHeight="1">
      <c r="A19" s="4" t="s">
        <v>24</v>
      </c>
      <c r="B19" s="59"/>
      <c r="C19" s="48">
        <f>SUM(C16:C18)</f>
        <v>653353</v>
      </c>
      <c r="D19" s="59"/>
      <c r="E19" s="48">
        <f>SUM(E16:E18)</f>
        <v>621983</v>
      </c>
      <c r="F19" s="14"/>
      <c r="G19" s="48">
        <f>SUM(G16:G18)</f>
        <v>653353</v>
      </c>
      <c r="H19" s="14"/>
      <c r="I19" s="48">
        <f>SUM(I16:I18)</f>
        <v>621983</v>
      </c>
      <c r="K19" s="117"/>
      <c r="L19" s="117"/>
      <c r="M19" s="117"/>
      <c r="N19" s="117"/>
      <c r="O19" s="117"/>
      <c r="P19" s="117"/>
      <c r="Q19" s="117"/>
    </row>
    <row r="20" spans="1:17" ht="17.25" customHeight="1">
      <c r="A20" s="4"/>
      <c r="B20" s="156"/>
      <c r="C20" s="60"/>
      <c r="D20" s="60"/>
      <c r="E20" s="60"/>
      <c r="F20" s="104"/>
      <c r="G20" s="33"/>
      <c r="H20" s="104"/>
      <c r="I20" s="33"/>
    </row>
    <row r="21" spans="1:17" s="36" customFormat="1" ht="22.5" customHeight="1">
      <c r="A21" s="161" t="s">
        <v>101</v>
      </c>
      <c r="B21" s="60"/>
      <c r="C21" s="40">
        <f>C13-C19</f>
        <v>211245</v>
      </c>
      <c r="D21" s="58"/>
      <c r="E21" s="40">
        <f>E13-E19</f>
        <v>166138</v>
      </c>
      <c r="F21" s="40"/>
      <c r="G21" s="40">
        <f>G13-G19</f>
        <v>211245</v>
      </c>
      <c r="H21" s="40"/>
      <c r="I21" s="40">
        <f>I13-I19</f>
        <v>166138</v>
      </c>
      <c r="K21" s="159"/>
      <c r="L21" s="159"/>
      <c r="M21" s="159"/>
      <c r="N21" s="159"/>
      <c r="O21" s="159"/>
      <c r="P21" s="159"/>
      <c r="Q21" s="159"/>
    </row>
    <row r="22" spans="1:17" ht="22.5" customHeight="1">
      <c r="A22" s="91" t="s">
        <v>109</v>
      </c>
      <c r="B22" s="60">
        <v>4</v>
      </c>
      <c r="C22" s="35">
        <v>1195</v>
      </c>
      <c r="D22" s="60"/>
      <c r="E22" s="35">
        <v>854</v>
      </c>
      <c r="F22" s="33"/>
      <c r="G22" s="188" t="s">
        <v>93</v>
      </c>
      <c r="H22" s="33"/>
      <c r="I22" s="188" t="s">
        <v>93</v>
      </c>
      <c r="J22" s="23"/>
    </row>
    <row r="23" spans="1:17" s="4" customFormat="1" ht="22.5" customHeight="1">
      <c r="A23" s="4" t="s">
        <v>102</v>
      </c>
      <c r="B23" s="184"/>
      <c r="C23" s="39">
        <f>SUM(C21:C22)</f>
        <v>212440</v>
      </c>
      <c r="D23" s="58"/>
      <c r="E23" s="39">
        <f>SUM(E21:E22)</f>
        <v>166992</v>
      </c>
      <c r="F23" s="39"/>
      <c r="G23" s="39">
        <f>SUM(G21:G22)</f>
        <v>211245</v>
      </c>
      <c r="H23" s="39"/>
      <c r="I23" s="39">
        <f>SUM(I21:I22)</f>
        <v>166138</v>
      </c>
      <c r="J23" s="36"/>
      <c r="K23" s="117"/>
      <c r="L23" s="117"/>
      <c r="M23" s="117"/>
      <c r="N23" s="117"/>
      <c r="O23" s="117"/>
      <c r="P23" s="117"/>
      <c r="Q23" s="117"/>
    </row>
    <row r="24" spans="1:17" ht="22.5" customHeight="1">
      <c r="A24" s="119" t="s">
        <v>90</v>
      </c>
      <c r="B24" s="156"/>
      <c r="C24" s="86">
        <v>-42558</v>
      </c>
      <c r="D24" s="57"/>
      <c r="E24" s="86">
        <f>-33444+1</f>
        <v>-33443</v>
      </c>
      <c r="F24" s="32"/>
      <c r="G24" s="86">
        <v>-42319</v>
      </c>
      <c r="H24" s="32"/>
      <c r="I24" s="86">
        <v>-33273</v>
      </c>
      <c r="J24" s="23"/>
    </row>
    <row r="25" spans="1:17" ht="22.5" customHeight="1" thickBot="1">
      <c r="A25" s="4" t="s">
        <v>68</v>
      </c>
      <c r="B25" s="189"/>
      <c r="C25" s="50">
        <f>C23+C24</f>
        <v>169882</v>
      </c>
      <c r="D25" s="57"/>
      <c r="E25" s="50">
        <f>E23+E24</f>
        <v>133549</v>
      </c>
      <c r="F25" s="39"/>
      <c r="G25" s="50">
        <f>G23+G24</f>
        <v>168926</v>
      </c>
      <c r="H25" s="39"/>
      <c r="I25" s="50">
        <f>I23+I24</f>
        <v>132865</v>
      </c>
      <c r="J25" s="23"/>
      <c r="K25" s="118"/>
      <c r="L25" s="118"/>
    </row>
    <row r="26" spans="1:17" s="151" customFormat="1" ht="17.25" customHeight="1" thickTop="1">
      <c r="A26" s="145"/>
      <c r="B26" s="156"/>
      <c r="C26" s="146"/>
      <c r="D26" s="146"/>
      <c r="E26" s="146"/>
      <c r="F26" s="147"/>
      <c r="G26" s="148"/>
      <c r="H26" s="148"/>
      <c r="I26" s="148"/>
      <c r="J26" s="149"/>
      <c r="K26" s="150"/>
      <c r="L26" s="150"/>
      <c r="M26" s="150"/>
      <c r="N26" s="150"/>
      <c r="O26" s="150"/>
      <c r="P26" s="150"/>
      <c r="Q26" s="150"/>
    </row>
    <row r="27" spans="1:17" ht="27.95" customHeight="1" thickBot="1">
      <c r="A27" s="4" t="s">
        <v>120</v>
      </c>
      <c r="B27" s="156"/>
      <c r="C27" s="51">
        <f>+C25/360000</f>
        <v>0.47189444444444445</v>
      </c>
      <c r="D27" s="52"/>
      <c r="E27" s="51">
        <f>+E25/360000</f>
        <v>0.37096944444444446</v>
      </c>
      <c r="F27" s="20"/>
      <c r="G27" s="51">
        <f>+G25/360000</f>
        <v>0.46923888888888887</v>
      </c>
      <c r="H27" s="20"/>
      <c r="I27" s="51">
        <f>+I25/360000</f>
        <v>0.36906944444444445</v>
      </c>
    </row>
    <row r="28" spans="1:17" ht="24.75" customHeight="1" thickTop="1"/>
    <row r="61" spans="2:17" ht="24.75" customHeight="1">
      <c r="B61" s="1"/>
      <c r="C61" s="138"/>
      <c r="D61" s="138"/>
      <c r="E61" s="138"/>
      <c r="F61" s="139"/>
      <c r="G61" s="143"/>
      <c r="H61" s="140"/>
      <c r="I61" s="143"/>
      <c r="K61" s="1"/>
      <c r="L61" s="1"/>
      <c r="M61" s="1"/>
      <c r="N61" s="1"/>
      <c r="O61" s="1"/>
      <c r="P61" s="1"/>
      <c r="Q61" s="1"/>
    </row>
  </sheetData>
  <mergeCells count="8">
    <mergeCell ref="C9:I9"/>
    <mergeCell ref="C4:E4"/>
    <mergeCell ref="C5:E5"/>
    <mergeCell ref="G5:I5"/>
    <mergeCell ref="C6:E6"/>
    <mergeCell ref="G6:I6"/>
    <mergeCell ref="C7:E7"/>
    <mergeCell ref="G7:I7"/>
  </mergeCells>
  <pageMargins left="0.8" right="0.8" top="0.48" bottom="0.5" header="0.5" footer="0.5"/>
  <pageSetup paperSize="9" scale="93" firstPageNumber="5" orientation="portrait" useFirstPageNumber="1" r:id="rId1"/>
  <headerFooter>
    <oddFooter>&amp;Lหมายเหตุประกอบงบการเงินระหว่างกาลเป็นส่วนหนึ่งของงบการเงินแบบย่อนี้
&amp;C&amp;P</oddFooter>
  </headerFooter>
  <rowBreaks count="1" manualBreakCount="1">
    <brk id="2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N78"/>
  <sheetViews>
    <sheetView zoomScaleNormal="100" zoomScaleSheetLayoutView="100" workbookViewId="0">
      <selection activeCell="L11" sqref="L11"/>
    </sheetView>
  </sheetViews>
  <sheetFormatPr defaultColWidth="11" defaultRowHeight="21.75"/>
  <cols>
    <col min="1" max="1" width="44.5703125" style="1" customWidth="1"/>
    <col min="2" max="2" width="8.7109375" style="155" customWidth="1"/>
    <col min="3" max="3" width="13.42578125" style="155" customWidth="1"/>
    <col min="4" max="4" width="1.140625" style="155" customWidth="1"/>
    <col min="5" max="5" width="13.42578125" style="155" customWidth="1"/>
    <col min="6" max="6" width="1.140625" style="1" customWidth="1"/>
    <col min="7" max="7" width="13.42578125" style="31" customWidth="1"/>
    <col min="8" max="8" width="1.140625" style="7" customWidth="1"/>
    <col min="9" max="9" width="13.42578125" style="31" customWidth="1"/>
    <col min="10" max="10" width="13.42578125" style="1" bestFit="1" customWidth="1"/>
    <col min="11" max="11" width="11" style="199"/>
    <col min="12" max="16384" width="11" style="1"/>
  </cols>
  <sheetData>
    <row r="1" spans="1:10" ht="22.5" customHeight="1">
      <c r="A1" s="3" t="s">
        <v>61</v>
      </c>
      <c r="H1" s="31"/>
    </row>
    <row r="2" spans="1:10" ht="22.5" customHeight="1">
      <c r="A2" s="3" t="s">
        <v>62</v>
      </c>
      <c r="B2" s="175"/>
      <c r="C2" s="175"/>
      <c r="D2" s="175"/>
      <c r="E2" s="175"/>
      <c r="F2" s="3"/>
      <c r="G2" s="8"/>
      <c r="H2" s="8"/>
      <c r="I2" s="8"/>
    </row>
    <row r="3" spans="1:10" ht="22.5" customHeight="1">
      <c r="A3" s="3"/>
      <c r="B3" s="175"/>
      <c r="C3" s="175"/>
      <c r="D3" s="175"/>
      <c r="E3" s="175"/>
      <c r="F3" s="3"/>
      <c r="G3" s="8"/>
      <c r="H3" s="8"/>
      <c r="I3" s="8"/>
    </row>
    <row r="4" spans="1:10" ht="22.5" customHeight="1">
      <c r="A4" s="3"/>
      <c r="B4" s="175"/>
      <c r="C4" s="210" t="s">
        <v>48</v>
      </c>
      <c r="D4" s="210"/>
      <c r="E4" s="210"/>
      <c r="F4" s="4"/>
      <c r="G4" s="4"/>
      <c r="H4" s="4"/>
      <c r="I4" s="4"/>
    </row>
    <row r="5" spans="1:10" ht="22.5" customHeight="1">
      <c r="A5" s="2"/>
      <c r="B5" s="11"/>
      <c r="C5" s="210" t="s">
        <v>47</v>
      </c>
      <c r="D5" s="210"/>
      <c r="E5" s="210"/>
      <c r="F5" s="4"/>
      <c r="G5" s="211" t="s">
        <v>46</v>
      </c>
      <c r="H5" s="211"/>
      <c r="I5" s="211"/>
    </row>
    <row r="6" spans="1:10" ht="22.5" customHeight="1">
      <c r="A6" s="2"/>
      <c r="B6" s="11"/>
      <c r="C6" s="166" t="s">
        <v>85</v>
      </c>
      <c r="D6" s="1"/>
      <c r="E6" s="166" t="s">
        <v>66</v>
      </c>
      <c r="F6" s="4"/>
      <c r="G6" s="166" t="s">
        <v>85</v>
      </c>
      <c r="H6" s="1"/>
      <c r="I6" s="166" t="s">
        <v>66</v>
      </c>
    </row>
    <row r="7" spans="1:10" ht="22.5" customHeight="1">
      <c r="A7" s="3" t="s">
        <v>7</v>
      </c>
      <c r="B7" s="153" t="s">
        <v>8</v>
      </c>
      <c r="C7" s="92" t="s">
        <v>135</v>
      </c>
      <c r="D7" s="153"/>
      <c r="E7" s="92" t="s">
        <v>121</v>
      </c>
      <c r="G7" s="92" t="s">
        <v>135</v>
      </c>
      <c r="H7" s="153"/>
      <c r="I7" s="92" t="s">
        <v>121</v>
      </c>
    </row>
    <row r="8" spans="1:10" ht="22.5" customHeight="1">
      <c r="A8" s="3"/>
      <c r="B8" s="153"/>
      <c r="C8" s="92" t="s">
        <v>139</v>
      </c>
      <c r="D8" s="153"/>
      <c r="E8" s="92"/>
      <c r="G8" s="92" t="s">
        <v>139</v>
      </c>
      <c r="H8" s="153"/>
      <c r="I8" s="92"/>
    </row>
    <row r="9" spans="1:10" ht="22.5" customHeight="1">
      <c r="B9" s="153"/>
      <c r="C9" s="204" t="s">
        <v>67</v>
      </c>
      <c r="D9" s="204"/>
      <c r="E9" s="204"/>
      <c r="F9" s="204"/>
      <c r="G9" s="204"/>
      <c r="H9" s="204"/>
      <c r="I9" s="204"/>
    </row>
    <row r="10" spans="1:10" ht="22.5" customHeight="1">
      <c r="A10" s="10" t="s">
        <v>0</v>
      </c>
      <c r="B10" s="153"/>
      <c r="C10" s="153"/>
      <c r="D10" s="153"/>
      <c r="E10" s="153"/>
      <c r="H10" s="31"/>
    </row>
    <row r="11" spans="1:10" ht="22.5" customHeight="1">
      <c r="A11" s="5" t="s">
        <v>13</v>
      </c>
      <c r="B11" s="153"/>
      <c r="C11" s="167">
        <v>802050</v>
      </c>
      <c r="D11" s="153"/>
      <c r="E11" s="167">
        <v>583375</v>
      </c>
      <c r="G11" s="167">
        <v>802050</v>
      </c>
      <c r="H11" s="31"/>
      <c r="I11" s="167">
        <v>583375</v>
      </c>
      <c r="J11" s="197"/>
    </row>
    <row r="12" spans="1:10" ht="22.5" customHeight="1">
      <c r="A12" s="5" t="s">
        <v>37</v>
      </c>
      <c r="B12" s="153"/>
      <c r="C12" s="167">
        <v>377696</v>
      </c>
      <c r="D12" s="153"/>
      <c r="E12" s="167">
        <v>387693</v>
      </c>
      <c r="G12" s="167">
        <v>377696</v>
      </c>
      <c r="H12" s="31"/>
      <c r="I12" s="167">
        <v>387693</v>
      </c>
      <c r="J12" s="197"/>
    </row>
    <row r="13" spans="1:10" ht="22.5" customHeight="1">
      <c r="A13" s="5" t="s">
        <v>43</v>
      </c>
      <c r="B13" s="153" t="s">
        <v>126</v>
      </c>
      <c r="C13" s="31">
        <v>330198</v>
      </c>
      <c r="D13" s="153"/>
      <c r="E13" s="31">
        <v>388935</v>
      </c>
      <c r="G13" s="31">
        <v>330198</v>
      </c>
      <c r="H13" s="31"/>
      <c r="I13" s="31">
        <v>388935</v>
      </c>
      <c r="J13" s="197"/>
    </row>
    <row r="14" spans="1:10" ht="22.5" customHeight="1">
      <c r="A14" s="85" t="s">
        <v>81</v>
      </c>
      <c r="B14" s="153"/>
      <c r="C14" s="31">
        <v>6928</v>
      </c>
      <c r="D14" s="153"/>
      <c r="E14" s="31">
        <v>4815</v>
      </c>
      <c r="G14" s="31">
        <v>6928</v>
      </c>
      <c r="H14" s="31"/>
      <c r="I14" s="31">
        <v>4815</v>
      </c>
      <c r="J14" s="197"/>
    </row>
    <row r="15" spans="1:10" ht="22.5" customHeight="1">
      <c r="A15" s="85" t="s">
        <v>96</v>
      </c>
      <c r="B15" s="153"/>
      <c r="C15" s="31"/>
      <c r="D15" s="153"/>
      <c r="E15" s="31"/>
      <c r="H15" s="31"/>
    </row>
    <row r="16" spans="1:10" ht="22.5" customHeight="1">
      <c r="A16" s="85" t="s">
        <v>97</v>
      </c>
      <c r="B16" s="153" t="s">
        <v>127</v>
      </c>
      <c r="C16" s="31">
        <v>2000</v>
      </c>
      <c r="D16" s="153"/>
      <c r="E16" s="31">
        <v>2000</v>
      </c>
      <c r="G16" s="31">
        <v>2000</v>
      </c>
      <c r="H16" s="31"/>
      <c r="I16" s="31">
        <v>2000</v>
      </c>
      <c r="J16" s="197"/>
    </row>
    <row r="17" spans="1:11" ht="22.5" customHeight="1">
      <c r="A17" s="5" t="s">
        <v>14</v>
      </c>
      <c r="B17" s="153"/>
      <c r="C17" s="31">
        <v>572252</v>
      </c>
      <c r="D17" s="153"/>
      <c r="E17" s="31">
        <v>527656</v>
      </c>
      <c r="G17" s="31">
        <v>572252</v>
      </c>
      <c r="H17" s="153"/>
      <c r="I17" s="31">
        <v>527656</v>
      </c>
      <c r="J17" s="197"/>
    </row>
    <row r="18" spans="1:11" ht="22.5" customHeight="1">
      <c r="A18" s="85" t="s">
        <v>71</v>
      </c>
      <c r="B18" s="153"/>
      <c r="C18" s="31">
        <v>191278</v>
      </c>
      <c r="D18" s="153"/>
      <c r="E18" s="31">
        <v>161974</v>
      </c>
      <c r="G18" s="31">
        <v>191278</v>
      </c>
      <c r="H18" s="31"/>
      <c r="I18" s="31">
        <v>161974</v>
      </c>
      <c r="J18" s="197"/>
    </row>
    <row r="19" spans="1:11" ht="22.5" customHeight="1">
      <c r="A19" s="85" t="s">
        <v>98</v>
      </c>
      <c r="B19" s="153" t="s">
        <v>127</v>
      </c>
      <c r="C19" s="31">
        <v>9740</v>
      </c>
      <c r="D19" s="153"/>
      <c r="E19" s="31">
        <v>10836</v>
      </c>
      <c r="F19" s="176"/>
      <c r="G19" s="31">
        <v>9740</v>
      </c>
      <c r="H19" s="153"/>
      <c r="I19" s="31">
        <v>10836</v>
      </c>
      <c r="J19" s="197"/>
    </row>
    <row r="20" spans="1:11" s="4" customFormat="1" ht="22.5" customHeight="1">
      <c r="A20" s="2" t="s">
        <v>9</v>
      </c>
      <c r="B20" s="154"/>
      <c r="C20" s="177">
        <f>SUM(C11:C19)</f>
        <v>2292142</v>
      </c>
      <c r="D20" s="154"/>
      <c r="E20" s="177">
        <f>SUM(E11:E19)</f>
        <v>2067284</v>
      </c>
      <c r="F20" s="37"/>
      <c r="G20" s="177">
        <f>SUM(G11:G19)</f>
        <v>2292142</v>
      </c>
      <c r="H20" s="37"/>
      <c r="I20" s="177">
        <f>SUM(I11:I19)</f>
        <v>2067284</v>
      </c>
      <c r="K20" s="200"/>
    </row>
    <row r="21" spans="1:11" ht="14.1" customHeight="1">
      <c r="A21" s="2"/>
      <c r="B21" s="153"/>
      <c r="C21" s="153"/>
      <c r="D21" s="153"/>
      <c r="E21" s="153"/>
      <c r="H21" s="31"/>
    </row>
    <row r="22" spans="1:11" ht="22.5" customHeight="1">
      <c r="A22" s="11" t="s">
        <v>6</v>
      </c>
      <c r="B22" s="153"/>
      <c r="C22" s="153"/>
      <c r="D22" s="153"/>
      <c r="E22" s="153"/>
      <c r="H22" s="31"/>
    </row>
    <row r="23" spans="1:11" ht="22.5" customHeight="1">
      <c r="A23" s="5" t="s">
        <v>29</v>
      </c>
      <c r="B23" s="153" t="s">
        <v>125</v>
      </c>
      <c r="C23" s="31">
        <v>4853</v>
      </c>
      <c r="D23" s="153"/>
      <c r="E23" s="31">
        <v>4853</v>
      </c>
      <c r="F23" s="31"/>
      <c r="G23" s="31">
        <v>4853</v>
      </c>
      <c r="H23" s="31"/>
      <c r="I23" s="31">
        <v>4853</v>
      </c>
      <c r="J23" s="197"/>
    </row>
    <row r="24" spans="1:11" ht="22.5" customHeight="1">
      <c r="A24" s="85" t="s">
        <v>52</v>
      </c>
      <c r="B24" s="153" t="s">
        <v>70</v>
      </c>
      <c r="C24" s="84">
        <v>32136</v>
      </c>
      <c r="D24" s="153"/>
      <c r="E24" s="84">
        <v>30941</v>
      </c>
      <c r="F24" s="31"/>
      <c r="G24" s="31">
        <v>8000</v>
      </c>
      <c r="H24" s="31"/>
      <c r="I24" s="31">
        <v>8000</v>
      </c>
      <c r="J24" s="197"/>
    </row>
    <row r="25" spans="1:11" ht="22.5" customHeight="1">
      <c r="A25" s="5" t="s">
        <v>42</v>
      </c>
      <c r="B25" s="153" t="s">
        <v>140</v>
      </c>
      <c r="C25" s="84">
        <v>20296</v>
      </c>
      <c r="D25" s="153"/>
      <c r="E25" s="84">
        <v>20306</v>
      </c>
      <c r="F25" s="31"/>
      <c r="G25" s="84">
        <v>20296</v>
      </c>
      <c r="H25" s="31"/>
      <c r="I25" s="84">
        <v>20306</v>
      </c>
      <c r="J25" s="197"/>
    </row>
    <row r="26" spans="1:11" ht="22.5" customHeight="1">
      <c r="A26" s="5" t="s">
        <v>99</v>
      </c>
      <c r="B26" s="153" t="s">
        <v>127</v>
      </c>
      <c r="C26" s="84">
        <v>4500</v>
      </c>
      <c r="D26" s="153"/>
      <c r="E26" s="84">
        <v>5000</v>
      </c>
      <c r="F26" s="31"/>
      <c r="G26" s="84">
        <v>4500</v>
      </c>
      <c r="H26" s="31"/>
      <c r="I26" s="84">
        <v>5000</v>
      </c>
      <c r="J26" s="197"/>
    </row>
    <row r="27" spans="1:11" ht="22.5" customHeight="1">
      <c r="A27" s="85" t="s">
        <v>38</v>
      </c>
      <c r="B27" s="153"/>
      <c r="C27" s="84">
        <v>204073</v>
      </c>
      <c r="D27" s="153"/>
      <c r="E27" s="84">
        <v>204073</v>
      </c>
      <c r="F27" s="34"/>
      <c r="G27" s="84">
        <v>204073</v>
      </c>
      <c r="H27" s="34"/>
      <c r="I27" s="84">
        <v>204073</v>
      </c>
      <c r="J27" s="197"/>
    </row>
    <row r="28" spans="1:11" ht="22.5" customHeight="1">
      <c r="A28" s="5" t="s">
        <v>39</v>
      </c>
      <c r="B28" s="153" t="s">
        <v>115</v>
      </c>
      <c r="C28" s="31">
        <v>829113</v>
      </c>
      <c r="D28" s="153"/>
      <c r="E28" s="31">
        <v>822188</v>
      </c>
      <c r="F28" s="31"/>
      <c r="G28" s="31">
        <v>829113</v>
      </c>
      <c r="H28" s="31"/>
      <c r="I28" s="31">
        <v>822188</v>
      </c>
      <c r="J28" s="197"/>
    </row>
    <row r="29" spans="1:11" ht="22.5" customHeight="1">
      <c r="A29" s="5" t="s">
        <v>40</v>
      </c>
      <c r="B29" s="153"/>
      <c r="C29" s="34">
        <v>403</v>
      </c>
      <c r="D29" s="153"/>
      <c r="E29" s="34">
        <v>426</v>
      </c>
      <c r="F29" s="31"/>
      <c r="G29" s="34">
        <v>403</v>
      </c>
      <c r="H29" s="31"/>
      <c r="I29" s="34">
        <v>426</v>
      </c>
      <c r="J29" s="197"/>
    </row>
    <row r="30" spans="1:11" ht="22.5" customHeight="1">
      <c r="A30" s="5" t="s">
        <v>73</v>
      </c>
      <c r="B30" s="153"/>
      <c r="C30" s="34">
        <v>11382</v>
      </c>
      <c r="D30" s="153"/>
      <c r="E30" s="34">
        <v>10497</v>
      </c>
      <c r="F30" s="31"/>
      <c r="G30" s="34">
        <v>14609</v>
      </c>
      <c r="H30" s="31"/>
      <c r="I30" s="34">
        <v>13485</v>
      </c>
      <c r="J30" s="197"/>
    </row>
    <row r="31" spans="1:11" ht="22.5" customHeight="1">
      <c r="A31" s="5" t="s">
        <v>10</v>
      </c>
      <c r="B31" s="153" t="s">
        <v>127</v>
      </c>
      <c r="C31" s="160">
        <v>811</v>
      </c>
      <c r="D31" s="153"/>
      <c r="E31" s="160">
        <v>754</v>
      </c>
      <c r="F31" s="31"/>
      <c r="G31" s="160">
        <v>811</v>
      </c>
      <c r="H31" s="31"/>
      <c r="I31" s="160">
        <v>754</v>
      </c>
      <c r="J31" s="197"/>
    </row>
    <row r="32" spans="1:11" s="4" customFormat="1" ht="22.5" customHeight="1">
      <c r="A32" s="2" t="s">
        <v>11</v>
      </c>
      <c r="B32" s="154"/>
      <c r="C32" s="177">
        <f>SUM(C23:C31)</f>
        <v>1107567</v>
      </c>
      <c r="D32" s="154"/>
      <c r="E32" s="177">
        <f>SUM(E23:E31)</f>
        <v>1099038</v>
      </c>
      <c r="F32" s="37"/>
      <c r="G32" s="177">
        <f>SUM(G23:G31)</f>
        <v>1086658</v>
      </c>
      <c r="H32" s="37"/>
      <c r="I32" s="177">
        <f>SUM(I23:I31)</f>
        <v>1079085</v>
      </c>
      <c r="K32" s="200"/>
    </row>
    <row r="33" spans="1:11" ht="14.1" customHeight="1">
      <c r="A33" s="2"/>
      <c r="B33" s="153"/>
      <c r="C33" s="153"/>
      <c r="D33" s="153"/>
      <c r="E33" s="153"/>
      <c r="H33" s="31"/>
    </row>
    <row r="34" spans="1:11" s="4" customFormat="1" ht="22.5" customHeight="1" thickBot="1">
      <c r="A34" s="4" t="s">
        <v>12</v>
      </c>
      <c r="B34" s="154"/>
      <c r="C34" s="178">
        <f>+C32+C20</f>
        <v>3399709</v>
      </c>
      <c r="D34" s="154"/>
      <c r="E34" s="178">
        <f>+E32+E20</f>
        <v>3166322</v>
      </c>
      <c r="F34" s="44"/>
      <c r="G34" s="178">
        <f>+G32+G20</f>
        <v>3378800</v>
      </c>
      <c r="H34" s="44"/>
      <c r="I34" s="178">
        <f>+I32+I20</f>
        <v>3146369</v>
      </c>
      <c r="K34" s="200"/>
    </row>
    <row r="35" spans="1:11" s="4" customFormat="1" ht="24.75" customHeight="1" thickTop="1">
      <c r="B35" s="154"/>
      <c r="C35" s="154"/>
      <c r="D35" s="154"/>
      <c r="E35" s="154"/>
      <c r="G35" s="44"/>
      <c r="H35" s="44"/>
      <c r="I35" s="44"/>
      <c r="K35" s="200"/>
    </row>
    <row r="36" spans="1:11" ht="22.5" customHeight="1">
      <c r="A36" s="3" t="s">
        <v>61</v>
      </c>
      <c r="H36" s="31"/>
    </row>
    <row r="37" spans="1:11" ht="22.5" customHeight="1">
      <c r="A37" s="3" t="s">
        <v>62</v>
      </c>
      <c r="B37" s="175"/>
      <c r="C37" s="175"/>
      <c r="D37" s="175"/>
      <c r="E37" s="175"/>
      <c r="F37" s="3"/>
      <c r="G37" s="8"/>
      <c r="H37" s="8"/>
      <c r="I37" s="8"/>
    </row>
    <row r="38" spans="1:11" ht="22.5" customHeight="1">
      <c r="A38" s="3"/>
      <c r="B38" s="175"/>
      <c r="C38" s="175"/>
      <c r="D38" s="175"/>
      <c r="E38" s="175"/>
      <c r="F38" s="3"/>
      <c r="G38" s="8"/>
      <c r="H38" s="8"/>
      <c r="I38" s="8"/>
    </row>
    <row r="39" spans="1:11" ht="22.5" customHeight="1">
      <c r="A39" s="3"/>
      <c r="B39" s="175"/>
      <c r="C39" s="210" t="s">
        <v>48</v>
      </c>
      <c r="D39" s="210"/>
      <c r="E39" s="210"/>
      <c r="F39" s="4"/>
      <c r="G39" s="4"/>
      <c r="H39" s="4"/>
      <c r="I39" s="4"/>
    </row>
    <row r="40" spans="1:11" ht="22.5" customHeight="1">
      <c r="A40" s="2"/>
      <c r="B40" s="11"/>
      <c r="C40" s="210" t="s">
        <v>47</v>
      </c>
      <c r="D40" s="210"/>
      <c r="E40" s="210"/>
      <c r="F40" s="4"/>
      <c r="G40" s="211" t="s">
        <v>46</v>
      </c>
      <c r="H40" s="211"/>
      <c r="I40" s="211"/>
    </row>
    <row r="41" spans="1:11" ht="22.5" customHeight="1">
      <c r="A41" s="2"/>
      <c r="B41" s="11"/>
      <c r="C41" s="166" t="s">
        <v>85</v>
      </c>
      <c r="D41" s="1"/>
      <c r="E41" s="166" t="s">
        <v>66</v>
      </c>
      <c r="F41" s="4"/>
      <c r="G41" s="166" t="s">
        <v>85</v>
      </c>
      <c r="H41" s="1"/>
      <c r="I41" s="166" t="s">
        <v>66</v>
      </c>
    </row>
    <row r="42" spans="1:11" ht="22.5" customHeight="1">
      <c r="A42" s="3" t="s">
        <v>15</v>
      </c>
      <c r="B42" s="153" t="s">
        <v>8</v>
      </c>
      <c r="C42" s="92" t="s">
        <v>135</v>
      </c>
      <c r="D42" s="153"/>
      <c r="E42" s="92" t="s">
        <v>121</v>
      </c>
      <c r="G42" s="92" t="s">
        <v>135</v>
      </c>
      <c r="H42" s="153"/>
      <c r="I42" s="92" t="s">
        <v>121</v>
      </c>
    </row>
    <row r="43" spans="1:11" ht="22.5" customHeight="1">
      <c r="A43" s="3"/>
      <c r="B43" s="153"/>
      <c r="C43" s="92" t="s">
        <v>139</v>
      </c>
      <c r="D43" s="153"/>
      <c r="E43" s="92"/>
      <c r="G43" s="92" t="s">
        <v>139</v>
      </c>
      <c r="H43" s="153"/>
      <c r="I43" s="92"/>
    </row>
    <row r="44" spans="1:11" ht="22.5" customHeight="1">
      <c r="A44" s="3"/>
      <c r="B44" s="153"/>
      <c r="C44" s="204" t="s">
        <v>67</v>
      </c>
      <c r="D44" s="204"/>
      <c r="E44" s="204"/>
      <c r="F44" s="204"/>
      <c r="G44" s="204"/>
      <c r="H44" s="204"/>
      <c r="I44" s="204"/>
    </row>
    <row r="45" spans="1:11">
      <c r="A45" s="10" t="s">
        <v>1</v>
      </c>
      <c r="H45" s="31"/>
    </row>
    <row r="46" spans="1:11">
      <c r="A46" s="5" t="s">
        <v>16</v>
      </c>
      <c r="B46" s="156"/>
      <c r="C46" s="31">
        <v>97177</v>
      </c>
      <c r="D46" s="156"/>
      <c r="E46" s="31">
        <v>68196</v>
      </c>
      <c r="F46" s="31"/>
      <c r="G46" s="31">
        <v>97177</v>
      </c>
      <c r="H46" s="31"/>
      <c r="I46" s="31">
        <v>68196</v>
      </c>
      <c r="J46" s="197"/>
    </row>
    <row r="47" spans="1:11">
      <c r="A47" s="85" t="s">
        <v>82</v>
      </c>
      <c r="B47" s="156">
        <v>2</v>
      </c>
      <c r="C47" s="31">
        <v>82148</v>
      </c>
      <c r="E47" s="31">
        <v>93332</v>
      </c>
      <c r="F47" s="31"/>
      <c r="G47" s="31">
        <v>82148</v>
      </c>
      <c r="H47" s="31"/>
      <c r="I47" s="31">
        <v>93332</v>
      </c>
      <c r="J47" s="197"/>
    </row>
    <row r="48" spans="1:11">
      <c r="A48" s="5" t="s">
        <v>100</v>
      </c>
      <c r="C48" s="160">
        <v>133270</v>
      </c>
      <c r="E48" s="160">
        <v>89909</v>
      </c>
      <c r="F48" s="31"/>
      <c r="G48" s="160">
        <v>133270</v>
      </c>
      <c r="H48" s="31"/>
      <c r="I48" s="160">
        <v>89909</v>
      </c>
      <c r="J48" s="198"/>
    </row>
    <row r="49" spans="1:11" s="4" customFormat="1">
      <c r="A49" s="4" t="s">
        <v>28</v>
      </c>
      <c r="B49" s="157"/>
      <c r="C49" s="179">
        <f>SUM(C46:C48)</f>
        <v>312595</v>
      </c>
      <c r="D49" s="157"/>
      <c r="E49" s="179">
        <f>SUM(E46:E48)</f>
        <v>251437</v>
      </c>
      <c r="F49" s="44"/>
      <c r="G49" s="179">
        <f>SUM(G46:G48)</f>
        <v>312595</v>
      </c>
      <c r="H49" s="44"/>
      <c r="I49" s="179">
        <f>SUM(I46:I48)</f>
        <v>251437</v>
      </c>
      <c r="K49" s="200"/>
    </row>
    <row r="50" spans="1:11" s="4" customFormat="1">
      <c r="B50" s="157"/>
      <c r="C50" s="44"/>
      <c r="D50" s="157"/>
      <c r="E50" s="44"/>
      <c r="F50" s="44"/>
      <c r="G50" s="44"/>
      <c r="H50" s="44"/>
      <c r="I50" s="44"/>
      <c r="J50" s="197"/>
      <c r="K50" s="200"/>
    </row>
    <row r="51" spans="1:11" s="4" customFormat="1">
      <c r="A51" s="10" t="s">
        <v>63</v>
      </c>
      <c r="B51" s="157"/>
      <c r="C51" s="44"/>
      <c r="D51" s="157"/>
      <c r="E51" s="44"/>
      <c r="F51" s="44"/>
      <c r="G51" s="44"/>
      <c r="H51" s="44"/>
      <c r="I51" s="44"/>
      <c r="J51" s="197"/>
      <c r="K51" s="200"/>
    </row>
    <row r="52" spans="1:11" customFormat="1">
      <c r="A52" t="s">
        <v>83</v>
      </c>
      <c r="J52" s="198"/>
      <c r="K52" s="201"/>
    </row>
    <row r="53" spans="1:11" customFormat="1">
      <c r="A53" s="113" t="s">
        <v>84</v>
      </c>
      <c r="B53" s="156"/>
      <c r="C53" s="34">
        <v>57740</v>
      </c>
      <c r="D53" s="155"/>
      <c r="E53" s="34">
        <v>55393</v>
      </c>
      <c r="F53" s="34"/>
      <c r="G53" s="34">
        <v>57740</v>
      </c>
      <c r="H53" s="34"/>
      <c r="I53" s="34">
        <v>55393</v>
      </c>
      <c r="J53" s="1"/>
      <c r="K53" s="199"/>
    </row>
    <row r="54" spans="1:11" s="4" customFormat="1">
      <c r="A54" s="4" t="s">
        <v>64</v>
      </c>
      <c r="B54" s="157"/>
      <c r="C54" s="177">
        <f>SUM(C53)</f>
        <v>57740</v>
      </c>
      <c r="D54" s="157"/>
      <c r="E54" s="177">
        <f>SUM(E53)</f>
        <v>55393</v>
      </c>
      <c r="F54" s="44"/>
      <c r="G54" s="177">
        <f>SUM(G53)</f>
        <v>57740</v>
      </c>
      <c r="H54" s="44"/>
      <c r="I54" s="177">
        <f>SUM(I53)</f>
        <v>55393</v>
      </c>
      <c r="K54" s="200"/>
    </row>
    <row r="55" spans="1:11" s="4" customFormat="1" ht="14.1" customHeight="1">
      <c r="B55" s="157"/>
      <c r="C55" s="180"/>
      <c r="D55" s="157"/>
      <c r="E55" s="180"/>
      <c r="F55" s="44"/>
      <c r="G55" s="180"/>
      <c r="H55" s="44"/>
      <c r="I55" s="180"/>
      <c r="K55" s="200"/>
    </row>
    <row r="56" spans="1:11" s="4" customFormat="1">
      <c r="A56" s="4" t="s">
        <v>17</v>
      </c>
      <c r="B56" s="157"/>
      <c r="C56" s="179">
        <f>SUM(C49,C54)</f>
        <v>370335</v>
      </c>
      <c r="D56" s="157"/>
      <c r="E56" s="179">
        <f>SUM(E49,E54)</f>
        <v>306830</v>
      </c>
      <c r="F56" s="37"/>
      <c r="G56" s="179">
        <f>SUM(G49,G54)</f>
        <v>370335</v>
      </c>
      <c r="H56" s="37"/>
      <c r="I56" s="179">
        <f>SUM(I49,I54)</f>
        <v>306830</v>
      </c>
      <c r="K56" s="200"/>
    </row>
    <row r="57" spans="1:11">
      <c r="A57" s="4"/>
      <c r="H57" s="31"/>
    </row>
    <row r="58" spans="1:11">
      <c r="A58" s="19" t="s">
        <v>2</v>
      </c>
      <c r="G58" s="34"/>
      <c r="H58" s="31"/>
      <c r="I58" s="34"/>
    </row>
    <row r="59" spans="1:11">
      <c r="A59" s="5" t="s">
        <v>3</v>
      </c>
      <c r="B59" s="158"/>
      <c r="C59" s="158"/>
      <c r="D59" s="158"/>
      <c r="E59" s="158"/>
      <c r="G59" s="34"/>
      <c r="H59" s="31"/>
      <c r="I59" s="34"/>
    </row>
    <row r="60" spans="1:11">
      <c r="A60" s="5" t="s">
        <v>44</v>
      </c>
      <c r="B60" s="158"/>
      <c r="C60" s="34"/>
      <c r="D60" s="158"/>
      <c r="E60" s="34"/>
      <c r="F60" s="34"/>
      <c r="G60" s="34"/>
      <c r="H60" s="34"/>
      <c r="I60" s="34"/>
    </row>
    <row r="61" spans="1:11" ht="22.5" thickBot="1">
      <c r="A61" s="114" t="s">
        <v>118</v>
      </c>
      <c r="B61" s="158"/>
      <c r="C61" s="168">
        <v>600000</v>
      </c>
      <c r="D61" s="158"/>
      <c r="E61" s="168">
        <v>600000</v>
      </c>
      <c r="F61" s="31"/>
      <c r="G61" s="168">
        <v>600000</v>
      </c>
      <c r="H61" s="31"/>
      <c r="I61" s="168">
        <v>600000</v>
      </c>
    </row>
    <row r="62" spans="1:11" ht="22.5" thickTop="1">
      <c r="A62" s="5" t="s">
        <v>45</v>
      </c>
      <c r="B62" s="158"/>
      <c r="C62" s="31"/>
      <c r="D62" s="158"/>
      <c r="E62" s="31"/>
      <c r="F62" s="31"/>
      <c r="H62" s="31"/>
    </row>
    <row r="63" spans="1:11">
      <c r="A63" s="114" t="s">
        <v>119</v>
      </c>
      <c r="B63" s="158"/>
      <c r="C63" s="31">
        <v>360000</v>
      </c>
      <c r="D63" s="158"/>
      <c r="E63" s="31">
        <v>360000</v>
      </c>
      <c r="F63" s="31"/>
      <c r="G63" s="31">
        <v>360000</v>
      </c>
      <c r="H63" s="31"/>
      <c r="I63" s="31">
        <v>360000</v>
      </c>
    </row>
    <row r="64" spans="1:11">
      <c r="A64" s="85" t="s">
        <v>107</v>
      </c>
      <c r="C64" s="31"/>
      <c r="D64" s="158"/>
      <c r="E64" s="31"/>
      <c r="H64" s="31"/>
    </row>
    <row r="65" spans="1:14">
      <c r="A65" s="5" t="s">
        <v>60</v>
      </c>
      <c r="B65" s="158"/>
      <c r="C65" s="42">
        <v>615600</v>
      </c>
      <c r="D65" s="158"/>
      <c r="E65" s="42">
        <v>615600</v>
      </c>
      <c r="F65" s="31"/>
      <c r="G65" s="42">
        <v>615600</v>
      </c>
      <c r="H65" s="31"/>
      <c r="I65" s="42">
        <v>615600</v>
      </c>
    </row>
    <row r="66" spans="1:14">
      <c r="A66" s="5" t="s">
        <v>32</v>
      </c>
      <c r="C66" s="31"/>
      <c r="D66" s="56"/>
      <c r="E66" s="31"/>
      <c r="F66" s="23"/>
      <c r="H66" s="31"/>
      <c r="J66" s="23"/>
    </row>
    <row r="67" spans="1:14">
      <c r="A67" s="114" t="s">
        <v>53</v>
      </c>
      <c r="C67" s="31"/>
      <c r="D67" s="56"/>
      <c r="E67" s="31"/>
      <c r="F67" s="23"/>
      <c r="H67" s="31"/>
      <c r="J67" s="23"/>
    </row>
    <row r="68" spans="1:14">
      <c r="A68" s="85" t="s">
        <v>58</v>
      </c>
      <c r="B68" s="156"/>
      <c r="C68" s="42">
        <v>60000</v>
      </c>
      <c r="D68" s="189"/>
      <c r="E68" s="42">
        <v>60000</v>
      </c>
      <c r="F68" s="31"/>
      <c r="G68" s="42">
        <v>60000</v>
      </c>
      <c r="H68" s="42"/>
      <c r="I68" s="42">
        <v>60000</v>
      </c>
      <c r="J68" s="23"/>
    </row>
    <row r="69" spans="1:14">
      <c r="A69" s="5" t="s">
        <v>57</v>
      </c>
      <c r="C69" s="42">
        <f>'SH7'!H15</f>
        <v>1993774</v>
      </c>
      <c r="D69" s="189"/>
      <c r="E69" s="42">
        <v>1823892</v>
      </c>
      <c r="F69" s="31"/>
      <c r="G69" s="167">
        <f>'SH9 '!H15</f>
        <v>1972865</v>
      </c>
      <c r="H69" s="31"/>
      <c r="I69" s="167">
        <v>1803939</v>
      </c>
      <c r="J69" s="23"/>
    </row>
    <row r="70" spans="1:14">
      <c r="A70" s="4" t="s">
        <v>18</v>
      </c>
      <c r="C70" s="177">
        <f>SUM(C63:C69)</f>
        <v>3029374</v>
      </c>
      <c r="D70" s="189"/>
      <c r="E70" s="177">
        <f>SUM(E63:E69)</f>
        <v>2859492</v>
      </c>
      <c r="F70" s="44"/>
      <c r="G70" s="177">
        <f>SUM(G63:G69)</f>
        <v>3008465</v>
      </c>
      <c r="H70" s="44"/>
      <c r="I70" s="177">
        <f>SUM(I63:I69)</f>
        <v>2839539</v>
      </c>
    </row>
    <row r="71" spans="1:14">
      <c r="D71" s="189"/>
      <c r="G71" s="34"/>
      <c r="H71" s="98"/>
      <c r="I71" s="34"/>
    </row>
    <row r="72" spans="1:14" ht="22.5" thickBot="1">
      <c r="A72" s="2" t="s">
        <v>19</v>
      </c>
      <c r="C72" s="178">
        <f>+C70+C56</f>
        <v>3399709</v>
      </c>
      <c r="D72" s="189"/>
      <c r="E72" s="178">
        <f>+E70+E56</f>
        <v>3166322</v>
      </c>
      <c r="F72" s="181"/>
      <c r="G72" s="178">
        <f>+G70+G56</f>
        <v>3378800</v>
      </c>
      <c r="H72" s="181"/>
      <c r="I72" s="178">
        <f>+I70+I56</f>
        <v>3146369</v>
      </c>
      <c r="J72" s="183"/>
      <c r="K72" s="201"/>
      <c r="L72" s="104"/>
      <c r="M72" s="104"/>
      <c r="N72" s="182"/>
    </row>
    <row r="73" spans="1:14" ht="24.75" customHeight="1" thickTop="1">
      <c r="D73" s="189"/>
      <c r="G73" s="155"/>
      <c r="I73" s="155"/>
    </row>
    <row r="74" spans="1:14" ht="24.75" customHeight="1">
      <c r="G74" s="155"/>
      <c r="I74" s="155"/>
    </row>
    <row r="75" spans="1:14" ht="24.75" customHeight="1"/>
    <row r="76" spans="1:14" ht="24.75" customHeight="1"/>
    <row r="77" spans="1:14" ht="24.75" customHeight="1"/>
    <row r="78" spans="1:14" ht="24.75" customHeight="1"/>
  </sheetData>
  <mergeCells count="8">
    <mergeCell ref="C40:E40"/>
    <mergeCell ref="G40:I40"/>
    <mergeCell ref="C44:I44"/>
    <mergeCell ref="C4:E4"/>
    <mergeCell ref="C5:E5"/>
    <mergeCell ref="G5:I5"/>
    <mergeCell ref="C9:I9"/>
    <mergeCell ref="C39:E39"/>
  </mergeCells>
  <pageMargins left="0.8" right="0.8" top="0.48" bottom="0.5" header="0.5" footer="0.5"/>
  <pageSetup paperSize="9" scale="88" firstPageNumber="3" orientation="portrait" useFirstPageNumber="1" r:id="rId1"/>
  <headerFooter>
    <oddFooter>&amp;Lหมายเหตุประกอบงบการเงินระหว่างกาลเป็นส่วนหนึ่งของงบการเงินแบบย่อนี้
&amp;C&amp;P</oddFooter>
  </headerFooter>
  <rowBreaks count="1" manualBreakCount="1">
    <brk id="35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J16"/>
  <sheetViews>
    <sheetView zoomScale="85" zoomScaleNormal="85" zoomScaleSheetLayoutView="85" workbookViewId="0">
      <selection activeCell="M15" sqref="M15"/>
    </sheetView>
  </sheetViews>
  <sheetFormatPr defaultRowHeight="21.75"/>
  <cols>
    <col min="1" max="1" width="53.140625" customWidth="1"/>
    <col min="2" max="2" width="16.7109375" customWidth="1"/>
    <col min="3" max="3" width="2" customWidth="1"/>
    <col min="4" max="4" width="16.7109375" customWidth="1"/>
    <col min="5" max="5" width="2" customWidth="1"/>
    <col min="6" max="6" width="16.7109375" customWidth="1"/>
    <col min="7" max="7" width="2" customWidth="1"/>
    <col min="8" max="8" width="16.7109375" customWidth="1"/>
    <col min="9" max="9" width="2" customWidth="1"/>
    <col min="10" max="10" width="16.7109375" customWidth="1"/>
  </cols>
  <sheetData>
    <row r="1" spans="1:10" s="64" customFormat="1" ht="22.5" customHeight="1">
      <c r="A1" s="3" t="s">
        <v>61</v>
      </c>
      <c r="B1" s="71"/>
      <c r="F1" s="71"/>
      <c r="H1" s="71"/>
      <c r="J1" s="71"/>
    </row>
    <row r="2" spans="1:10" s="64" customFormat="1" ht="22.5" customHeight="1">
      <c r="A2" s="3" t="s">
        <v>75</v>
      </c>
      <c r="B2" s="16"/>
      <c r="C2" s="17"/>
      <c r="D2" s="17"/>
      <c r="E2" s="17"/>
      <c r="F2" s="16"/>
      <c r="G2" s="17"/>
      <c r="H2" s="16"/>
      <c r="I2" s="17"/>
      <c r="J2" s="16"/>
    </row>
    <row r="3" spans="1:10" s="64" customFormat="1" ht="22.5" customHeight="1">
      <c r="A3" s="6"/>
      <c r="B3" s="63"/>
      <c r="C3" s="63"/>
      <c r="D3" s="63"/>
      <c r="E3" s="63"/>
      <c r="F3" s="63"/>
      <c r="G3" s="63"/>
      <c r="H3" s="63"/>
      <c r="I3" s="63"/>
      <c r="J3" s="63"/>
    </row>
    <row r="4" spans="1:10" s="64" customFormat="1" ht="22.5" customHeight="1">
      <c r="A4" s="6" t="s">
        <v>72</v>
      </c>
      <c r="B4" s="212" t="s">
        <v>51</v>
      </c>
      <c r="C4" s="212"/>
      <c r="D4" s="212"/>
      <c r="E4" s="212"/>
      <c r="F4" s="212"/>
      <c r="G4" s="212"/>
      <c r="H4" s="212"/>
      <c r="I4" s="212"/>
      <c r="J4" s="212"/>
    </row>
    <row r="5" spans="1:10" s="64" customFormat="1" ht="22.5" customHeight="1">
      <c r="A5" s="6"/>
      <c r="B5" s="63"/>
      <c r="C5" s="63"/>
      <c r="D5" s="99"/>
      <c r="E5" s="169"/>
      <c r="F5" s="213" t="s">
        <v>32</v>
      </c>
      <c r="G5" s="213"/>
      <c r="H5" s="213"/>
      <c r="I5" s="68"/>
      <c r="J5" s="63"/>
    </row>
    <row r="6" spans="1:10" s="64" customFormat="1" ht="22.5" customHeight="1">
      <c r="A6" s="65"/>
      <c r="B6" s="171" t="s">
        <v>3</v>
      </c>
      <c r="C6" s="9"/>
      <c r="D6" s="112" t="s">
        <v>117</v>
      </c>
      <c r="E6" s="9"/>
      <c r="F6" s="68" t="s">
        <v>59</v>
      </c>
      <c r="G6" s="9"/>
      <c r="H6" s="68" t="s">
        <v>50</v>
      </c>
      <c r="I6" s="68"/>
      <c r="J6" s="67" t="s">
        <v>33</v>
      </c>
    </row>
    <row r="7" spans="1:10" s="64" customFormat="1" ht="22.5" customHeight="1">
      <c r="A7" s="65"/>
      <c r="B7" s="112" t="s">
        <v>131</v>
      </c>
      <c r="C7" s="9"/>
      <c r="D7" s="120" t="s">
        <v>80</v>
      </c>
      <c r="E7" s="9"/>
      <c r="F7" s="69" t="s">
        <v>54</v>
      </c>
      <c r="G7" s="9"/>
      <c r="H7" s="69" t="s">
        <v>49</v>
      </c>
      <c r="I7" s="69"/>
      <c r="J7" s="67" t="s">
        <v>34</v>
      </c>
    </row>
    <row r="8" spans="1:10" s="64" customFormat="1" ht="22.5" customHeight="1">
      <c r="A8" s="66"/>
      <c r="B8" s="214" t="s">
        <v>67</v>
      </c>
      <c r="C8" s="214"/>
      <c r="D8" s="214"/>
      <c r="E8" s="214"/>
      <c r="F8" s="214"/>
      <c r="G8" s="214"/>
      <c r="H8" s="214"/>
      <c r="I8" s="214"/>
      <c r="J8" s="214"/>
    </row>
    <row r="9" spans="1:10" s="64" customFormat="1" ht="22.5" customHeight="1">
      <c r="A9" s="2" t="s">
        <v>122</v>
      </c>
      <c r="B9" s="170"/>
      <c r="C9" s="170"/>
      <c r="D9" s="170"/>
      <c r="E9" s="170"/>
      <c r="F9" s="170"/>
      <c r="G9" s="170"/>
      <c r="H9" s="170"/>
      <c r="I9" s="170"/>
      <c r="J9" s="170"/>
    </row>
    <row r="10" spans="1:10" s="64" customFormat="1" ht="22.5" customHeight="1">
      <c r="A10" s="2" t="s">
        <v>123</v>
      </c>
      <c r="B10" s="13">
        <v>360000</v>
      </c>
      <c r="C10" s="121"/>
      <c r="D10" s="13">
        <v>615600</v>
      </c>
      <c r="E10" s="121"/>
      <c r="F10" s="13">
        <v>60000</v>
      </c>
      <c r="G10" s="93"/>
      <c r="H10" s="39">
        <v>1767818</v>
      </c>
      <c r="I10" s="13"/>
      <c r="J10" s="13">
        <f>SUM(B10:I10)</f>
        <v>2803418</v>
      </c>
    </row>
    <row r="11" spans="1:10" s="64" customFormat="1" ht="22.5" customHeight="1">
      <c r="A11" s="2" t="s">
        <v>69</v>
      </c>
      <c r="B11" s="70"/>
      <c r="C11" s="109"/>
      <c r="D11" s="70"/>
      <c r="E11" s="109"/>
      <c r="F11" s="122"/>
      <c r="G11" s="106"/>
      <c r="H11" s="107"/>
      <c r="I11" s="107"/>
      <c r="J11" s="15"/>
    </row>
    <row r="12" spans="1:10" s="64" customFormat="1" ht="22.5" customHeight="1">
      <c r="A12" s="85" t="s">
        <v>129</v>
      </c>
      <c r="B12" s="144" t="s">
        <v>94</v>
      </c>
      <c r="C12" s="109"/>
      <c r="D12" s="144" t="s">
        <v>94</v>
      </c>
      <c r="E12" s="109"/>
      <c r="F12" s="144" t="s">
        <v>94</v>
      </c>
      <c r="G12" s="106"/>
      <c r="H12" s="185">
        <v>133549</v>
      </c>
      <c r="I12" s="83"/>
      <c r="J12" s="83">
        <f>SUM(B12:I12)</f>
        <v>133549</v>
      </c>
    </row>
    <row r="13" spans="1:10" s="64" customFormat="1" ht="22.5" customHeight="1">
      <c r="A13" s="2" t="s">
        <v>130</v>
      </c>
      <c r="B13" s="123" t="s">
        <v>94</v>
      </c>
      <c r="C13" s="124"/>
      <c r="D13" s="123" t="s">
        <v>94</v>
      </c>
      <c r="E13" s="124"/>
      <c r="F13" s="123" t="s">
        <v>94</v>
      </c>
      <c r="G13" s="75"/>
      <c r="H13" s="95">
        <f>SUM(H12:H12)</f>
        <v>133549</v>
      </c>
      <c r="I13" s="15"/>
      <c r="J13" s="95">
        <f>SUM(J12:J12)</f>
        <v>133549</v>
      </c>
    </row>
    <row r="14" spans="1:10" s="64" customFormat="1" ht="15.75" customHeight="1">
      <c r="A14" s="2"/>
      <c r="B14" s="165"/>
      <c r="C14" s="124"/>
      <c r="D14" s="165"/>
      <c r="E14" s="124"/>
      <c r="F14" s="165"/>
      <c r="G14" s="75"/>
      <c r="H14" s="15"/>
      <c r="I14" s="15"/>
      <c r="J14" s="15"/>
    </row>
    <row r="15" spans="1:10" s="64" customFormat="1" ht="22.5" customHeight="1" thickBot="1">
      <c r="A15" s="2" t="s">
        <v>124</v>
      </c>
      <c r="B15" s="94">
        <f>SUM(B13,B10)</f>
        <v>360000</v>
      </c>
      <c r="C15" s="75"/>
      <c r="D15" s="94">
        <f>SUM(D13,D10)</f>
        <v>615600</v>
      </c>
      <c r="E15" s="75"/>
      <c r="F15" s="94">
        <f>SUM(F13,F10)</f>
        <v>60000</v>
      </c>
      <c r="G15" s="75"/>
      <c r="H15" s="94">
        <f>SUM(H13,H10)</f>
        <v>1901367</v>
      </c>
      <c r="I15" s="15"/>
      <c r="J15" s="94">
        <f>SUM(J13,J10)</f>
        <v>2936967</v>
      </c>
    </row>
    <row r="16" spans="1:10" s="64" customFormat="1" ht="22.5" customHeight="1" thickTop="1">
      <c r="B16" s="71"/>
      <c r="F16" s="71"/>
      <c r="H16" s="71"/>
      <c r="J16" s="71"/>
    </row>
  </sheetData>
  <mergeCells count="3">
    <mergeCell ref="B4:J4"/>
    <mergeCell ref="F5:H5"/>
    <mergeCell ref="B8:J8"/>
  </mergeCells>
  <pageMargins left="0.8" right="0.8" top="0.48" bottom="0.5" header="0.5" footer="0.5"/>
  <pageSetup paperSize="9" firstPageNumber="6" orientation="landscape" useFirstPageNumber="1" r:id="rId1"/>
  <headerFooter>
    <oddFooter>&amp;Lหมายเหตุประกอบงบการเงินระหว่างกาลเป็นส่วนหนึ่งของงบการเงินแบบย่อนี้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J26"/>
  <sheetViews>
    <sheetView zoomScale="85" zoomScaleNormal="85" zoomScaleSheetLayoutView="85" workbookViewId="0">
      <selection activeCell="N13" sqref="N13"/>
    </sheetView>
  </sheetViews>
  <sheetFormatPr defaultRowHeight="22.5" customHeight="1"/>
  <cols>
    <col min="1" max="1" width="54.140625" customWidth="1"/>
    <col min="2" max="2" width="16.7109375" customWidth="1"/>
    <col min="3" max="3" width="2" customWidth="1"/>
    <col min="4" max="4" width="16.7109375" customWidth="1"/>
    <col min="5" max="5" width="2" customWidth="1"/>
    <col min="6" max="6" width="16.7109375" customWidth="1"/>
    <col min="7" max="7" width="2" customWidth="1"/>
    <col min="8" max="8" width="16.7109375" customWidth="1"/>
    <col min="9" max="9" width="2" customWidth="1"/>
    <col min="10" max="10" width="16.7109375" customWidth="1"/>
  </cols>
  <sheetData>
    <row r="1" spans="1:10" s="64" customFormat="1" ht="22.5" customHeight="1">
      <c r="A1" s="3" t="s">
        <v>61</v>
      </c>
      <c r="B1" s="71"/>
      <c r="F1" s="71"/>
      <c r="H1" s="71"/>
      <c r="J1" s="71"/>
    </row>
    <row r="2" spans="1:10" s="64" customFormat="1" ht="22.5" customHeight="1">
      <c r="A2" s="3" t="s">
        <v>75</v>
      </c>
      <c r="B2" s="16"/>
      <c r="C2" s="17"/>
      <c r="D2" s="17"/>
      <c r="E2" s="17"/>
      <c r="F2" s="16"/>
      <c r="G2" s="17"/>
      <c r="H2" s="16"/>
      <c r="I2" s="17"/>
      <c r="J2" s="16"/>
    </row>
    <row r="3" spans="1:10" s="64" customFormat="1" ht="22.5" customHeight="1">
      <c r="A3" s="6"/>
      <c r="B3" s="63"/>
      <c r="C3" s="63"/>
      <c r="D3" s="63"/>
      <c r="E3" s="63"/>
      <c r="F3" s="63"/>
      <c r="G3" s="63"/>
      <c r="H3" s="63"/>
      <c r="I3" s="63"/>
      <c r="J3" s="63"/>
    </row>
    <row r="4" spans="1:10" s="64" customFormat="1" ht="22.5" customHeight="1">
      <c r="A4" s="6" t="s">
        <v>72</v>
      </c>
      <c r="B4" s="212" t="s">
        <v>51</v>
      </c>
      <c r="C4" s="212"/>
      <c r="D4" s="212"/>
      <c r="E4" s="212"/>
      <c r="F4" s="212"/>
      <c r="G4" s="212"/>
      <c r="H4" s="212"/>
      <c r="I4" s="212"/>
      <c r="J4" s="212"/>
    </row>
    <row r="5" spans="1:10" s="64" customFormat="1" ht="22.5" customHeight="1">
      <c r="A5" s="6"/>
      <c r="B5" s="63"/>
      <c r="C5" s="63"/>
      <c r="D5" s="99"/>
      <c r="E5" s="172"/>
      <c r="F5" s="213" t="s">
        <v>32</v>
      </c>
      <c r="G5" s="213"/>
      <c r="H5" s="213"/>
      <c r="I5" s="68"/>
      <c r="J5" s="63"/>
    </row>
    <row r="6" spans="1:10" s="64" customFormat="1" ht="22.5" customHeight="1">
      <c r="A6" s="65"/>
      <c r="B6" s="174" t="s">
        <v>3</v>
      </c>
      <c r="C6" s="9"/>
      <c r="D6" s="112" t="s">
        <v>117</v>
      </c>
      <c r="E6" s="9"/>
      <c r="F6" s="68" t="s">
        <v>59</v>
      </c>
      <c r="G6" s="9"/>
      <c r="H6" s="68" t="s">
        <v>50</v>
      </c>
      <c r="I6" s="68"/>
      <c r="J6" s="67" t="s">
        <v>33</v>
      </c>
    </row>
    <row r="7" spans="1:10" s="64" customFormat="1" ht="22.5" customHeight="1">
      <c r="A7" s="65"/>
      <c r="B7" s="112" t="s">
        <v>131</v>
      </c>
      <c r="C7" s="9"/>
      <c r="D7" s="120" t="s">
        <v>80</v>
      </c>
      <c r="E7" s="9"/>
      <c r="F7" s="69" t="s">
        <v>54</v>
      </c>
      <c r="G7" s="9"/>
      <c r="H7" s="69" t="s">
        <v>49</v>
      </c>
      <c r="I7" s="69"/>
      <c r="J7" s="67" t="s">
        <v>34</v>
      </c>
    </row>
    <row r="8" spans="1:10" s="64" customFormat="1" ht="22.5" customHeight="1">
      <c r="A8" s="66"/>
      <c r="B8" s="214" t="s">
        <v>67</v>
      </c>
      <c r="C8" s="214"/>
      <c r="D8" s="214"/>
      <c r="E8" s="214"/>
      <c r="F8" s="214"/>
      <c r="G8" s="214"/>
      <c r="H8" s="214"/>
      <c r="I8" s="214"/>
      <c r="J8" s="214"/>
    </row>
    <row r="9" spans="1:10" s="64" customFormat="1" ht="22.5" customHeight="1">
      <c r="A9" s="2" t="s">
        <v>136</v>
      </c>
      <c r="B9" s="173"/>
      <c r="C9" s="173"/>
      <c r="D9" s="173"/>
      <c r="E9" s="173"/>
      <c r="F9" s="173"/>
      <c r="G9" s="173"/>
      <c r="H9" s="173"/>
      <c r="I9" s="173"/>
      <c r="J9" s="173"/>
    </row>
    <row r="10" spans="1:10" s="64" customFormat="1" ht="22.5" customHeight="1">
      <c r="A10" s="2" t="s">
        <v>137</v>
      </c>
      <c r="B10" s="13">
        <f>'SH8'!B15</f>
        <v>360000</v>
      </c>
      <c r="C10" s="121"/>
      <c r="D10" s="13">
        <f>'SH6'!D15</f>
        <v>615600</v>
      </c>
      <c r="E10" s="121"/>
      <c r="F10" s="13">
        <f>'SH6'!F15</f>
        <v>60000</v>
      </c>
      <c r="G10" s="93"/>
      <c r="H10" s="13">
        <v>1823892</v>
      </c>
      <c r="I10" s="13"/>
      <c r="J10" s="13">
        <f>SUM(B10:I10)</f>
        <v>2859492</v>
      </c>
    </row>
    <row r="11" spans="1:10" s="64" customFormat="1" ht="22.5" customHeight="1">
      <c r="A11" s="2" t="s">
        <v>69</v>
      </c>
      <c r="B11" s="70"/>
      <c r="C11" s="109"/>
      <c r="D11" s="70"/>
      <c r="E11" s="109"/>
      <c r="F11" s="122"/>
      <c r="G11" s="106"/>
      <c r="H11" s="107"/>
      <c r="I11" s="107"/>
      <c r="J11" s="15"/>
    </row>
    <row r="12" spans="1:10" s="64" customFormat="1" ht="22.5" customHeight="1">
      <c r="A12" s="85" t="s">
        <v>129</v>
      </c>
      <c r="B12" s="144" t="s">
        <v>94</v>
      </c>
      <c r="C12" s="109"/>
      <c r="D12" s="144" t="s">
        <v>94</v>
      </c>
      <c r="E12" s="109"/>
      <c r="F12" s="144" t="s">
        <v>94</v>
      </c>
      <c r="G12" s="106"/>
      <c r="H12" s="185">
        <f>'PL5'!C25</f>
        <v>169882</v>
      </c>
      <c r="I12" s="83"/>
      <c r="J12" s="83">
        <f>SUM(B12:I12)</f>
        <v>169882</v>
      </c>
    </row>
    <row r="13" spans="1:10" s="64" customFormat="1" ht="22.5" customHeight="1">
      <c r="A13" s="2" t="s">
        <v>130</v>
      </c>
      <c r="B13" s="123" t="s">
        <v>94</v>
      </c>
      <c r="C13" s="124"/>
      <c r="D13" s="123" t="s">
        <v>94</v>
      </c>
      <c r="E13" s="124"/>
      <c r="F13" s="123" t="s">
        <v>94</v>
      </c>
      <c r="G13" s="75"/>
      <c r="H13" s="95">
        <f>SUM(H12:H12)</f>
        <v>169882</v>
      </c>
      <c r="I13" s="15"/>
      <c r="J13" s="95">
        <f>SUM(J12:J12)</f>
        <v>169882</v>
      </c>
    </row>
    <row r="14" spans="1:10" s="64" customFormat="1" ht="15.75" customHeight="1">
      <c r="A14" s="2"/>
      <c r="B14" s="165"/>
      <c r="C14" s="124"/>
      <c r="D14" s="165"/>
      <c r="E14" s="124"/>
      <c r="F14" s="165"/>
      <c r="G14" s="75"/>
      <c r="H14" s="15"/>
      <c r="I14" s="15"/>
      <c r="J14" s="15"/>
    </row>
    <row r="15" spans="1:10" s="64" customFormat="1" ht="22.5" customHeight="1" thickBot="1">
      <c r="A15" s="2" t="s">
        <v>138</v>
      </c>
      <c r="B15" s="94">
        <f>SUM(B13,B10)</f>
        <v>360000</v>
      </c>
      <c r="C15" s="75"/>
      <c r="D15" s="94">
        <f>SUM(D13,D10)</f>
        <v>615600</v>
      </c>
      <c r="E15" s="75"/>
      <c r="F15" s="94">
        <f>SUM(F13,F10)</f>
        <v>60000</v>
      </c>
      <c r="G15" s="75"/>
      <c r="H15" s="94">
        <f>SUM(H13,H10)</f>
        <v>1993774</v>
      </c>
      <c r="I15" s="15"/>
      <c r="J15" s="94">
        <f>SUM(J13,J10)</f>
        <v>3029374</v>
      </c>
    </row>
    <row r="16" spans="1:10" s="64" customFormat="1" ht="22.5" customHeight="1" thickTop="1">
      <c r="B16" s="71"/>
      <c r="F16" s="71"/>
      <c r="H16" s="71"/>
      <c r="J16" s="71"/>
    </row>
    <row r="17" ht="21.75"/>
    <row r="18" ht="21.75"/>
    <row r="19" ht="21.75"/>
    <row r="20" ht="21.75"/>
    <row r="26" ht="21.75"/>
  </sheetData>
  <mergeCells count="3">
    <mergeCell ref="B4:J4"/>
    <mergeCell ref="F5:H5"/>
    <mergeCell ref="B8:J8"/>
  </mergeCells>
  <pageMargins left="0.8" right="0.8" top="0.48" bottom="0.5" header="0.5" footer="0.5"/>
  <pageSetup paperSize="9" firstPageNumber="7" orientation="landscape" useFirstPageNumber="1" r:id="rId1"/>
  <headerFooter>
    <oddFooter>&amp;Lหมายเหตุประกอบงบการเงินระหว่างกาลเป็นส่วนหนึ่งของงบการเงินแบบย่อนี้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J16"/>
  <sheetViews>
    <sheetView zoomScale="85" zoomScaleNormal="85" zoomScaleSheetLayoutView="80" workbookViewId="0">
      <selection activeCell="L14" sqref="L14"/>
    </sheetView>
  </sheetViews>
  <sheetFormatPr defaultRowHeight="21.75"/>
  <cols>
    <col min="1" max="1" width="55.42578125" customWidth="1"/>
    <col min="2" max="2" width="16.42578125" customWidth="1"/>
    <col min="3" max="3" width="2" customWidth="1"/>
    <col min="4" max="4" width="16.42578125" customWidth="1"/>
    <col min="5" max="5" width="2" customWidth="1"/>
    <col min="6" max="6" width="16.42578125" customWidth="1"/>
    <col min="7" max="7" width="2" customWidth="1"/>
    <col min="8" max="8" width="16.42578125" customWidth="1"/>
    <col min="9" max="9" width="2" customWidth="1"/>
    <col min="10" max="10" width="16.42578125" customWidth="1"/>
  </cols>
  <sheetData>
    <row r="1" spans="1:10" s="64" customFormat="1" ht="22.5" customHeight="1">
      <c r="A1" s="3" t="s">
        <v>61</v>
      </c>
      <c r="B1" s="71"/>
      <c r="F1" s="71"/>
      <c r="H1" s="71"/>
      <c r="J1" s="71"/>
    </row>
    <row r="2" spans="1:10" s="64" customFormat="1" ht="22.5" customHeight="1">
      <c r="A2" s="3" t="s">
        <v>75</v>
      </c>
      <c r="B2" s="16"/>
      <c r="C2" s="17"/>
      <c r="D2" s="17"/>
      <c r="E2" s="17"/>
      <c r="F2" s="16"/>
      <c r="G2" s="17"/>
      <c r="H2" s="16"/>
      <c r="I2" s="17"/>
      <c r="J2" s="16"/>
    </row>
    <row r="3" spans="1:10" s="64" customFormat="1" ht="22.5" customHeight="1">
      <c r="A3" s="6"/>
      <c r="B3" s="63"/>
      <c r="C3" s="63"/>
      <c r="D3" s="63"/>
      <c r="E3" s="63"/>
      <c r="F3" s="63"/>
      <c r="G3" s="63"/>
      <c r="H3" s="63"/>
      <c r="I3" s="63"/>
      <c r="J3" s="63"/>
    </row>
    <row r="4" spans="1:10" s="64" customFormat="1" ht="22.5" customHeight="1">
      <c r="A4" s="6" t="s">
        <v>72</v>
      </c>
      <c r="B4" s="212" t="s">
        <v>46</v>
      </c>
      <c r="C4" s="212"/>
      <c r="D4" s="212"/>
      <c r="E4" s="212"/>
      <c r="F4" s="212"/>
      <c r="G4" s="212"/>
      <c r="H4" s="212"/>
      <c r="I4" s="212"/>
      <c r="J4" s="212"/>
    </row>
    <row r="5" spans="1:10" s="64" customFormat="1" ht="22.5" customHeight="1">
      <c r="A5" s="6"/>
      <c r="B5" s="63"/>
      <c r="C5" s="63"/>
      <c r="D5" s="99"/>
      <c r="E5" s="169"/>
      <c r="F5" s="213" t="s">
        <v>32</v>
      </c>
      <c r="G5" s="213"/>
      <c r="H5" s="213"/>
      <c r="I5" s="68"/>
      <c r="J5" s="63"/>
    </row>
    <row r="6" spans="1:10" s="64" customFormat="1" ht="22.5" customHeight="1">
      <c r="A6" s="65"/>
      <c r="B6" s="194" t="s">
        <v>3</v>
      </c>
      <c r="C6" s="9"/>
      <c r="D6" s="112" t="s">
        <v>117</v>
      </c>
      <c r="E6" s="9"/>
      <c r="F6" s="68" t="s">
        <v>59</v>
      </c>
      <c r="G6" s="9"/>
      <c r="H6" s="68" t="s">
        <v>50</v>
      </c>
      <c r="I6" s="68"/>
      <c r="J6" s="67" t="s">
        <v>33</v>
      </c>
    </row>
    <row r="7" spans="1:10" s="64" customFormat="1" ht="22.5" customHeight="1">
      <c r="A7" s="65"/>
      <c r="B7" s="112" t="s">
        <v>131</v>
      </c>
      <c r="C7" s="9"/>
      <c r="D7" s="120" t="s">
        <v>80</v>
      </c>
      <c r="E7" s="9"/>
      <c r="F7" s="69" t="s">
        <v>54</v>
      </c>
      <c r="G7" s="9"/>
      <c r="H7" s="69" t="s">
        <v>49</v>
      </c>
      <c r="I7" s="69"/>
      <c r="J7" s="67" t="s">
        <v>34</v>
      </c>
    </row>
    <row r="8" spans="1:10" s="64" customFormat="1" ht="22.5" customHeight="1">
      <c r="A8" s="66"/>
      <c r="B8" s="214" t="s">
        <v>67</v>
      </c>
      <c r="C8" s="214"/>
      <c r="D8" s="214"/>
      <c r="E8" s="214"/>
      <c r="F8" s="214"/>
      <c r="G8" s="214"/>
      <c r="H8" s="214"/>
      <c r="I8" s="214"/>
      <c r="J8" s="214"/>
    </row>
    <row r="9" spans="1:10" s="64" customFormat="1" ht="22.5" customHeight="1">
      <c r="A9" s="2" t="s">
        <v>122</v>
      </c>
      <c r="B9" s="170"/>
      <c r="C9" s="170"/>
      <c r="D9" s="170"/>
      <c r="E9" s="170"/>
      <c r="F9" s="170"/>
      <c r="G9" s="170"/>
      <c r="H9" s="170"/>
      <c r="I9" s="170"/>
      <c r="J9" s="170"/>
    </row>
    <row r="10" spans="1:10" s="64" customFormat="1" ht="22.5" customHeight="1">
      <c r="A10" s="2" t="s">
        <v>123</v>
      </c>
      <c r="B10" s="13">
        <v>360000</v>
      </c>
      <c r="C10" s="121"/>
      <c r="D10" s="13">
        <v>615600</v>
      </c>
      <c r="E10" s="121"/>
      <c r="F10" s="13">
        <v>60000</v>
      </c>
      <c r="G10" s="93"/>
      <c r="H10" s="39">
        <v>1752288</v>
      </c>
      <c r="I10" s="13"/>
      <c r="J10" s="13">
        <f>SUM(B10:I10)</f>
        <v>2787888</v>
      </c>
    </row>
    <row r="11" spans="1:10" s="64" customFormat="1" ht="22.5" customHeight="1">
      <c r="A11" s="2" t="s">
        <v>69</v>
      </c>
      <c r="B11" s="70"/>
      <c r="C11" s="109"/>
      <c r="D11" s="70"/>
      <c r="E11" s="109"/>
      <c r="F11" s="122"/>
      <c r="G11" s="106"/>
      <c r="H11" s="107"/>
      <c r="I11" s="107"/>
      <c r="J11" s="15"/>
    </row>
    <row r="12" spans="1:10" s="64" customFormat="1" ht="22.5" customHeight="1">
      <c r="A12" s="85" t="s">
        <v>129</v>
      </c>
      <c r="B12" s="191" t="s">
        <v>94</v>
      </c>
      <c r="C12" s="109"/>
      <c r="D12" s="191" t="s">
        <v>94</v>
      </c>
      <c r="E12" s="109"/>
      <c r="F12" s="191" t="s">
        <v>94</v>
      </c>
      <c r="G12" s="106"/>
      <c r="H12" s="185">
        <v>132865</v>
      </c>
      <c r="I12" s="83"/>
      <c r="J12" s="192">
        <f>SUM(B12:I12)</f>
        <v>132865</v>
      </c>
    </row>
    <row r="13" spans="1:10" s="64" customFormat="1" ht="22.5" customHeight="1">
      <c r="A13" s="2" t="s">
        <v>130</v>
      </c>
      <c r="B13" s="123" t="s">
        <v>94</v>
      </c>
      <c r="C13" s="124"/>
      <c r="D13" s="123" t="s">
        <v>94</v>
      </c>
      <c r="E13" s="124"/>
      <c r="F13" s="123" t="s">
        <v>94</v>
      </c>
      <c r="G13" s="75"/>
      <c r="H13" s="95">
        <f>SUM(H12:H12)</f>
        <v>132865</v>
      </c>
      <c r="I13" s="15"/>
      <c r="J13" s="95">
        <f>SUM(J12:J12)</f>
        <v>132865</v>
      </c>
    </row>
    <row r="14" spans="1:10" s="64" customFormat="1" ht="15.75" customHeight="1">
      <c r="A14" s="2"/>
      <c r="B14" s="165"/>
      <c r="C14" s="124"/>
      <c r="D14" s="165"/>
      <c r="E14" s="124"/>
      <c r="F14" s="165"/>
      <c r="G14" s="75"/>
      <c r="H14" s="15"/>
      <c r="I14" s="15"/>
      <c r="J14" s="15"/>
    </row>
    <row r="15" spans="1:10" s="64" customFormat="1" ht="22.5" customHeight="1" thickBot="1">
      <c r="A15" s="2" t="s">
        <v>124</v>
      </c>
      <c r="B15" s="94">
        <f>SUM(B13,B10)</f>
        <v>360000</v>
      </c>
      <c r="C15" s="75"/>
      <c r="D15" s="94">
        <f>SUM(D13,D10)</f>
        <v>615600</v>
      </c>
      <c r="E15" s="75"/>
      <c r="F15" s="94">
        <f>SUM(F13,F10)</f>
        <v>60000</v>
      </c>
      <c r="G15" s="75"/>
      <c r="H15" s="94">
        <f>SUM(H13,H10)</f>
        <v>1885153</v>
      </c>
      <c r="I15" s="15"/>
      <c r="J15" s="94">
        <f>SUM(J13,J10)</f>
        <v>2920753</v>
      </c>
    </row>
    <row r="16" spans="1:10" s="64" customFormat="1" ht="22.5" customHeight="1" thickTop="1">
      <c r="B16" s="71"/>
      <c r="F16" s="71"/>
      <c r="H16" s="71"/>
      <c r="J16" s="71"/>
    </row>
  </sheetData>
  <mergeCells count="3">
    <mergeCell ref="B4:J4"/>
    <mergeCell ref="F5:H5"/>
    <mergeCell ref="B8:J8"/>
  </mergeCells>
  <pageMargins left="0.8" right="0.8" top="0.48" bottom="0.5" header="0.5" footer="0.5"/>
  <pageSetup paperSize="9" firstPageNumber="8" orientation="landscape" useFirstPageNumber="1" r:id="rId1"/>
  <headerFooter>
    <oddFooter>&amp;Lหมายเหตุประกอบงบการเงินระหว่างกาลเป็นส่วนหนึ่งของงบการเงินแบบย่อนี้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J28"/>
  <sheetViews>
    <sheetView zoomScaleNormal="100" zoomScaleSheetLayoutView="85" workbookViewId="0">
      <selection activeCell="J57" sqref="J57"/>
    </sheetView>
  </sheetViews>
  <sheetFormatPr defaultRowHeight="22.5" customHeight="1"/>
  <cols>
    <col min="1" max="1" width="56.140625" customWidth="1"/>
    <col min="2" max="2" width="16.42578125" customWidth="1"/>
    <col min="3" max="3" width="2" customWidth="1"/>
    <col min="4" max="4" width="16.42578125" customWidth="1"/>
    <col min="5" max="5" width="2" customWidth="1"/>
    <col min="6" max="6" width="16.42578125" customWidth="1"/>
    <col min="7" max="7" width="2" customWidth="1"/>
    <col min="8" max="8" width="16.42578125" customWidth="1"/>
    <col min="9" max="9" width="2" customWidth="1"/>
    <col min="10" max="10" width="16.42578125" customWidth="1"/>
  </cols>
  <sheetData>
    <row r="1" spans="1:10" s="64" customFormat="1" ht="22.5" customHeight="1">
      <c r="A1" s="3" t="s">
        <v>61</v>
      </c>
      <c r="B1" s="71"/>
      <c r="F1" s="71"/>
      <c r="H1" s="71"/>
      <c r="J1" s="71"/>
    </row>
    <row r="2" spans="1:10" s="64" customFormat="1" ht="22.5" customHeight="1">
      <c r="A2" s="3" t="s">
        <v>75</v>
      </c>
      <c r="B2" s="16"/>
      <c r="C2" s="17"/>
      <c r="D2" s="17"/>
      <c r="E2" s="17"/>
      <c r="F2" s="16"/>
      <c r="G2" s="17"/>
      <c r="H2" s="16"/>
      <c r="I2" s="17"/>
      <c r="J2" s="16"/>
    </row>
    <row r="3" spans="1:10" s="64" customFormat="1" ht="22.5" customHeight="1">
      <c r="A3" s="6"/>
      <c r="B3" s="63"/>
      <c r="C3" s="63"/>
      <c r="D3" s="63"/>
      <c r="E3" s="63"/>
      <c r="F3" s="63"/>
      <c r="G3" s="63"/>
      <c r="H3" s="63"/>
      <c r="I3" s="63"/>
      <c r="J3" s="63"/>
    </row>
    <row r="4" spans="1:10" s="64" customFormat="1" ht="22.5" customHeight="1">
      <c r="A4" s="6" t="s">
        <v>72</v>
      </c>
      <c r="B4" s="212" t="s">
        <v>46</v>
      </c>
      <c r="C4" s="212"/>
      <c r="D4" s="212"/>
      <c r="E4" s="212"/>
      <c r="F4" s="212"/>
      <c r="G4" s="212"/>
      <c r="H4" s="212"/>
      <c r="I4" s="212"/>
      <c r="J4" s="212"/>
    </row>
    <row r="5" spans="1:10" s="64" customFormat="1" ht="22.5" customHeight="1">
      <c r="A5" s="6"/>
      <c r="B5" s="63"/>
      <c r="C5" s="63"/>
      <c r="D5" s="99"/>
      <c r="E5" s="172"/>
      <c r="F5" s="213" t="s">
        <v>32</v>
      </c>
      <c r="G5" s="213"/>
      <c r="H5" s="213"/>
      <c r="I5" s="68"/>
      <c r="J5" s="63"/>
    </row>
    <row r="6" spans="1:10" s="64" customFormat="1" ht="22.5" customHeight="1">
      <c r="A6" s="65"/>
      <c r="B6" s="174" t="s">
        <v>3</v>
      </c>
      <c r="C6" s="9"/>
      <c r="D6" s="112" t="s">
        <v>117</v>
      </c>
      <c r="E6" s="9"/>
      <c r="F6" s="68" t="s">
        <v>59</v>
      </c>
      <c r="G6" s="9"/>
      <c r="H6" s="68" t="s">
        <v>50</v>
      </c>
      <c r="I6" s="68"/>
      <c r="J6" s="67" t="s">
        <v>33</v>
      </c>
    </row>
    <row r="7" spans="1:10" s="64" customFormat="1" ht="22.5" customHeight="1">
      <c r="A7" s="65"/>
      <c r="B7" s="112" t="s">
        <v>131</v>
      </c>
      <c r="C7" s="9"/>
      <c r="D7" s="120" t="s">
        <v>80</v>
      </c>
      <c r="E7" s="9"/>
      <c r="F7" s="69" t="s">
        <v>54</v>
      </c>
      <c r="G7" s="9"/>
      <c r="H7" s="69" t="s">
        <v>49</v>
      </c>
      <c r="I7" s="69"/>
      <c r="J7" s="67" t="s">
        <v>34</v>
      </c>
    </row>
    <row r="8" spans="1:10" s="64" customFormat="1" ht="22.5" customHeight="1">
      <c r="A8" s="66"/>
      <c r="B8" s="214" t="s">
        <v>67</v>
      </c>
      <c r="C8" s="214"/>
      <c r="D8" s="214"/>
      <c r="E8" s="214"/>
      <c r="F8" s="214"/>
      <c r="G8" s="214"/>
      <c r="H8" s="214"/>
      <c r="I8" s="214"/>
      <c r="J8" s="214"/>
    </row>
    <row r="9" spans="1:10" s="64" customFormat="1" ht="22.5" customHeight="1">
      <c r="A9" s="2" t="s">
        <v>136</v>
      </c>
      <c r="B9" s="173"/>
      <c r="C9" s="173"/>
      <c r="D9" s="173"/>
      <c r="E9" s="173"/>
      <c r="F9" s="173"/>
      <c r="G9" s="173"/>
      <c r="H9" s="173"/>
      <c r="I9" s="173"/>
      <c r="J9" s="173"/>
    </row>
    <row r="10" spans="1:10" s="64" customFormat="1" ht="22.5" customHeight="1">
      <c r="A10" s="2" t="s">
        <v>137</v>
      </c>
      <c r="B10" s="13">
        <f>'SH8'!B15</f>
        <v>360000</v>
      </c>
      <c r="C10" s="121"/>
      <c r="D10" s="13">
        <f>'SH8'!D15</f>
        <v>615600</v>
      </c>
      <c r="E10" s="121"/>
      <c r="F10" s="13">
        <f>'SH8'!F15</f>
        <v>60000</v>
      </c>
      <c r="G10" s="93"/>
      <c r="H10" s="13">
        <v>1803939</v>
      </c>
      <c r="I10" s="13"/>
      <c r="J10" s="13">
        <f>SUM(B10:I10)</f>
        <v>2839539</v>
      </c>
    </row>
    <row r="11" spans="1:10" s="64" customFormat="1" ht="22.5" customHeight="1">
      <c r="A11" s="2" t="s">
        <v>69</v>
      </c>
      <c r="B11" s="70"/>
      <c r="C11" s="109"/>
      <c r="D11" s="70"/>
      <c r="E11" s="109"/>
      <c r="F11" s="122"/>
      <c r="G11" s="106"/>
      <c r="H11" s="107"/>
      <c r="I11" s="107"/>
      <c r="J11" s="15"/>
    </row>
    <row r="12" spans="1:10" s="64" customFormat="1" ht="22.5" customHeight="1">
      <c r="A12" s="85" t="s">
        <v>129</v>
      </c>
      <c r="B12" s="144" t="s">
        <v>94</v>
      </c>
      <c r="C12" s="109"/>
      <c r="D12" s="144" t="s">
        <v>94</v>
      </c>
      <c r="E12" s="109"/>
      <c r="F12" s="144" t="s">
        <v>94</v>
      </c>
      <c r="G12" s="106"/>
      <c r="H12" s="83">
        <f>'PL5'!G25</f>
        <v>168926</v>
      </c>
      <c r="I12" s="83"/>
      <c r="J12" s="83">
        <f>SUM(B12:I12)</f>
        <v>168926</v>
      </c>
    </row>
    <row r="13" spans="1:10" s="64" customFormat="1" ht="22.5" customHeight="1">
      <c r="A13" s="2" t="s">
        <v>130</v>
      </c>
      <c r="B13" s="123" t="s">
        <v>94</v>
      </c>
      <c r="C13" s="124"/>
      <c r="D13" s="123" t="s">
        <v>94</v>
      </c>
      <c r="E13" s="124"/>
      <c r="F13" s="123" t="s">
        <v>94</v>
      </c>
      <c r="G13" s="75"/>
      <c r="H13" s="95">
        <f>SUM(H12:H12)</f>
        <v>168926</v>
      </c>
      <c r="I13" s="15"/>
      <c r="J13" s="95">
        <f>SUM(J12:J12)</f>
        <v>168926</v>
      </c>
    </row>
    <row r="14" spans="1:10" s="64" customFormat="1" ht="15.75" customHeight="1">
      <c r="A14" s="2"/>
      <c r="B14" s="165"/>
      <c r="C14" s="124"/>
      <c r="D14" s="165"/>
      <c r="E14" s="124"/>
      <c r="F14" s="165"/>
      <c r="G14" s="75"/>
      <c r="H14" s="15"/>
      <c r="I14" s="15"/>
      <c r="J14" s="15"/>
    </row>
    <row r="15" spans="1:10" s="64" customFormat="1" ht="22.5" customHeight="1" thickBot="1">
      <c r="A15" s="2" t="s">
        <v>138</v>
      </c>
      <c r="B15" s="94">
        <f>SUM(B13,B10)</f>
        <v>360000</v>
      </c>
      <c r="C15" s="75"/>
      <c r="D15" s="94">
        <f>SUM(D13,D10)</f>
        <v>615600</v>
      </c>
      <c r="E15" s="75"/>
      <c r="F15" s="94">
        <f>SUM(F13,F10)</f>
        <v>60000</v>
      </c>
      <c r="G15" s="75"/>
      <c r="H15" s="94">
        <f>SUM(H13,H10)</f>
        <v>1972865</v>
      </c>
      <c r="I15" s="15"/>
      <c r="J15" s="94">
        <f>SUM(J13,J10)</f>
        <v>3008465</v>
      </c>
    </row>
    <row r="16" spans="1:10" s="64" customFormat="1" ht="22.5" customHeight="1" thickTop="1">
      <c r="B16" s="71"/>
      <c r="F16" s="71"/>
      <c r="H16" s="71"/>
      <c r="J16" s="71"/>
    </row>
    <row r="17" ht="21.75"/>
    <row r="18" ht="21.75"/>
    <row r="19" ht="21.75"/>
    <row r="28" ht="21.75"/>
  </sheetData>
  <mergeCells count="3">
    <mergeCell ref="B4:J4"/>
    <mergeCell ref="F5:H5"/>
    <mergeCell ref="B8:J8"/>
  </mergeCells>
  <pageMargins left="0.8" right="0.8" top="0.48" bottom="0.5" header="0.5" footer="0.5"/>
  <pageSetup paperSize="9" firstPageNumber="9" orientation="landscape" useFirstPageNumber="1" r:id="rId1"/>
  <headerFooter>
    <oddFooter>&amp;Lหมายเหตุประกอบงบการเงินระหว่างกาลเป็นส่วนหนึ่งของงบการเงินแบบย่อนี้
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L74"/>
  <sheetViews>
    <sheetView zoomScaleNormal="100" zoomScaleSheetLayoutView="100" workbookViewId="0">
      <selection activeCell="L14" sqref="L14"/>
    </sheetView>
  </sheetViews>
  <sheetFormatPr defaultColWidth="11" defaultRowHeight="22.5" customHeight="1"/>
  <cols>
    <col min="1" max="1" width="49.42578125" style="29" customWidth="1"/>
    <col min="2" max="2" width="8.85546875" style="134" customWidth="1"/>
    <col min="3" max="3" width="11" style="29" customWidth="1"/>
    <col min="4" max="4" width="1.85546875" style="23" customWidth="1"/>
    <col min="5" max="5" width="11" style="29" customWidth="1"/>
    <col min="6" max="6" width="1.85546875" style="23" customWidth="1"/>
    <col min="7" max="7" width="11" style="29" customWidth="1"/>
    <col min="8" max="8" width="1.85546875" style="29" customWidth="1"/>
    <col min="9" max="9" width="11" style="29" customWidth="1"/>
    <col min="10" max="16384" width="11" style="23"/>
  </cols>
  <sheetData>
    <row r="1" spans="1:11" s="64" customFormat="1" ht="22.5" customHeight="1">
      <c r="A1" s="3" t="s">
        <v>61</v>
      </c>
      <c r="B1" s="130"/>
      <c r="C1" s="71"/>
      <c r="E1" s="71"/>
      <c r="G1" s="71"/>
      <c r="I1" s="71"/>
    </row>
    <row r="2" spans="1:11" ht="22.5" customHeight="1">
      <c r="A2" s="21" t="s">
        <v>76</v>
      </c>
      <c r="B2" s="131"/>
      <c r="C2" s="22"/>
      <c r="D2" s="22"/>
      <c r="E2" s="22"/>
      <c r="F2" s="22"/>
      <c r="G2" s="22"/>
      <c r="H2" s="22"/>
      <c r="I2" s="22"/>
    </row>
    <row r="3" spans="1:11" s="25" customFormat="1" ht="8.25" customHeight="1">
      <c r="A3" s="24"/>
      <c r="B3" s="54"/>
      <c r="C3" s="26"/>
      <c r="E3" s="26"/>
      <c r="G3" s="26"/>
      <c r="H3" s="26"/>
      <c r="I3" s="26"/>
    </row>
    <row r="4" spans="1:11" s="1" customFormat="1" ht="23.25">
      <c r="A4" s="3"/>
      <c r="B4" s="132"/>
      <c r="D4" s="72" t="s">
        <v>48</v>
      </c>
    </row>
    <row r="5" spans="1:11" s="9" customFormat="1" ht="21.75">
      <c r="A5" s="12"/>
      <c r="B5" s="133"/>
      <c r="D5" s="73" t="s">
        <v>47</v>
      </c>
      <c r="F5" s="62"/>
      <c r="G5" s="207" t="s">
        <v>46</v>
      </c>
      <c r="H5" s="207"/>
      <c r="I5" s="207"/>
    </row>
    <row r="6" spans="1:11" s="9" customFormat="1" ht="21.75">
      <c r="A6" s="12"/>
      <c r="B6" s="133"/>
      <c r="C6" s="208" t="s">
        <v>77</v>
      </c>
      <c r="D6" s="209"/>
      <c r="E6" s="209"/>
      <c r="F6" s="62"/>
      <c r="G6" s="208" t="s">
        <v>77</v>
      </c>
      <c r="H6" s="209"/>
      <c r="I6" s="209"/>
    </row>
    <row r="7" spans="1:11" s="9" customFormat="1" ht="21.75">
      <c r="A7" s="12"/>
      <c r="B7" s="133"/>
      <c r="C7" s="208" t="s">
        <v>86</v>
      </c>
      <c r="D7" s="208"/>
      <c r="E7" s="208"/>
      <c r="F7" s="62"/>
      <c r="G7" s="208" t="s">
        <v>86</v>
      </c>
      <c r="H7" s="208"/>
      <c r="I7" s="208"/>
    </row>
    <row r="8" spans="1:11" s="25" customFormat="1" ht="21.75" customHeight="1">
      <c r="A8" s="27"/>
      <c r="B8" s="54" t="s">
        <v>8</v>
      </c>
      <c r="C8" s="92" t="s">
        <v>135</v>
      </c>
      <c r="D8" s="28"/>
      <c r="E8" s="92" t="s">
        <v>121</v>
      </c>
      <c r="F8" s="9"/>
      <c r="G8" s="92" t="s">
        <v>135</v>
      </c>
      <c r="H8" s="28"/>
      <c r="I8" s="92" t="s">
        <v>121</v>
      </c>
    </row>
    <row r="9" spans="1:11" ht="21.75" customHeight="1">
      <c r="C9" s="204" t="s">
        <v>67</v>
      </c>
      <c r="D9" s="204"/>
      <c r="E9" s="204"/>
      <c r="F9" s="204"/>
      <c r="G9" s="204"/>
      <c r="H9" s="204"/>
      <c r="I9" s="204"/>
    </row>
    <row r="10" spans="1:11" ht="21.75" customHeight="1">
      <c r="A10" s="30" t="s">
        <v>4</v>
      </c>
      <c r="C10" s="31"/>
      <c r="E10" s="31"/>
      <c r="G10" s="31"/>
      <c r="H10" s="31"/>
      <c r="I10" s="31"/>
    </row>
    <row r="11" spans="1:11" ht="21.75" customHeight="1">
      <c r="A11" s="96" t="s">
        <v>68</v>
      </c>
      <c r="C11" s="84">
        <f>'PL5'!C25</f>
        <v>169882</v>
      </c>
      <c r="E11" s="84">
        <f>133548+1</f>
        <v>133549</v>
      </c>
      <c r="G11" s="31">
        <f>'PL5'!G25</f>
        <v>168926</v>
      </c>
      <c r="H11" s="31"/>
      <c r="I11" s="31">
        <v>132865</v>
      </c>
      <c r="K11" s="31"/>
    </row>
    <row r="12" spans="1:11" ht="21.75" customHeight="1">
      <c r="A12" s="38" t="s">
        <v>79</v>
      </c>
      <c r="C12" s="31"/>
      <c r="E12" s="31"/>
      <c r="G12" s="31"/>
      <c r="H12" s="31"/>
      <c r="I12" s="31"/>
      <c r="K12" s="31"/>
    </row>
    <row r="13" spans="1:11" ht="21.75" customHeight="1">
      <c r="A13" s="87" t="s">
        <v>27</v>
      </c>
      <c r="C13" s="193">
        <f>'PL5'!C24*(-1)</f>
        <v>42558</v>
      </c>
      <c r="D13" s="25"/>
      <c r="E13" s="193">
        <f>33444-1</f>
        <v>33443</v>
      </c>
      <c r="F13" s="25"/>
      <c r="G13" s="193">
        <f>'PL5'!G24*(-1)</f>
        <v>42319</v>
      </c>
      <c r="H13" s="34"/>
      <c r="I13" s="33">
        <v>33273</v>
      </c>
      <c r="K13" s="33"/>
    </row>
    <row r="14" spans="1:11" ht="21.75" customHeight="1">
      <c r="A14" s="29" t="s">
        <v>41</v>
      </c>
      <c r="C14" s="33">
        <v>26776</v>
      </c>
      <c r="D14" s="25"/>
      <c r="E14" s="33">
        <v>27412</v>
      </c>
      <c r="F14" s="25"/>
      <c r="G14" s="33">
        <v>26776</v>
      </c>
      <c r="H14" s="34"/>
      <c r="I14" s="33">
        <v>27412</v>
      </c>
      <c r="K14" s="33"/>
    </row>
    <row r="15" spans="1:11" ht="21.75" customHeight="1">
      <c r="A15" s="87" t="s">
        <v>142</v>
      </c>
      <c r="C15" s="32">
        <v>-94</v>
      </c>
      <c r="D15" s="129"/>
      <c r="E15" s="32">
        <v>-230</v>
      </c>
      <c r="F15" s="162"/>
      <c r="G15" s="32">
        <v>-94</v>
      </c>
      <c r="H15" s="34"/>
      <c r="I15" s="32">
        <v>-230</v>
      </c>
      <c r="K15" s="32"/>
    </row>
    <row r="16" spans="1:11" ht="21.75" customHeight="1">
      <c r="A16" s="87" t="s">
        <v>141</v>
      </c>
      <c r="C16" s="23"/>
      <c r="E16" s="23"/>
      <c r="G16" s="23"/>
      <c r="H16" s="23"/>
      <c r="I16" s="23"/>
      <c r="K16" s="32"/>
    </row>
    <row r="17" spans="1:11" ht="21.75" customHeight="1">
      <c r="A17" s="195" t="s">
        <v>132</v>
      </c>
      <c r="C17" s="32">
        <v>10</v>
      </c>
      <c r="D17" s="129"/>
      <c r="E17" s="32">
        <v>51</v>
      </c>
      <c r="F17" s="162"/>
      <c r="G17" s="32">
        <v>10</v>
      </c>
      <c r="H17" s="34"/>
      <c r="I17" s="32">
        <v>51</v>
      </c>
      <c r="K17" s="32"/>
    </row>
    <row r="18" spans="1:11" ht="21.75" customHeight="1">
      <c r="A18" s="87" t="s">
        <v>111</v>
      </c>
      <c r="B18" s="134" t="s">
        <v>70</v>
      </c>
      <c r="C18" s="32">
        <v>-1195</v>
      </c>
      <c r="D18" s="25"/>
      <c r="E18" s="32">
        <v>-854</v>
      </c>
      <c r="F18" s="25"/>
      <c r="G18" s="129" t="s">
        <v>94</v>
      </c>
      <c r="H18" s="34"/>
      <c r="I18" s="129" t="s">
        <v>94</v>
      </c>
      <c r="K18" s="110"/>
    </row>
    <row r="19" spans="1:11" ht="21.75" customHeight="1">
      <c r="A19" s="87" t="s">
        <v>143</v>
      </c>
      <c r="C19" s="129" t="s">
        <v>94</v>
      </c>
      <c r="D19" s="25"/>
      <c r="E19" s="33">
        <v>-16</v>
      </c>
      <c r="F19" s="25"/>
      <c r="G19" s="129" t="s">
        <v>94</v>
      </c>
      <c r="H19" s="34"/>
      <c r="I19" s="33">
        <v>-16</v>
      </c>
      <c r="K19" s="33"/>
    </row>
    <row r="20" spans="1:11" ht="21.75" customHeight="1">
      <c r="A20" s="87" t="s">
        <v>65</v>
      </c>
      <c r="C20" s="33">
        <v>117</v>
      </c>
      <c r="E20" s="33">
        <v>1</v>
      </c>
      <c r="G20" s="33">
        <v>117</v>
      </c>
      <c r="H20" s="31"/>
      <c r="I20" s="33">
        <v>1</v>
      </c>
      <c r="K20" s="33"/>
    </row>
    <row r="21" spans="1:11" ht="21.75" customHeight="1">
      <c r="A21" s="87" t="s">
        <v>112</v>
      </c>
      <c r="C21" s="33">
        <v>258</v>
      </c>
      <c r="E21" s="129" t="s">
        <v>94</v>
      </c>
      <c r="G21" s="33">
        <v>258</v>
      </c>
      <c r="H21" s="31"/>
      <c r="I21" s="129" t="s">
        <v>94</v>
      </c>
      <c r="K21" s="90"/>
    </row>
    <row r="22" spans="1:11" ht="21.75" customHeight="1">
      <c r="A22" s="29" t="s">
        <v>35</v>
      </c>
      <c r="C22" s="35">
        <v>-2244</v>
      </c>
      <c r="D22" s="25"/>
      <c r="E22" s="35">
        <v>-1544</v>
      </c>
      <c r="F22" s="25"/>
      <c r="G22" s="35">
        <v>-2244</v>
      </c>
      <c r="H22" s="34"/>
      <c r="I22" s="35">
        <v>-1544</v>
      </c>
      <c r="K22" s="186"/>
    </row>
    <row r="23" spans="1:11" s="36" customFormat="1" ht="21.75" customHeight="1">
      <c r="A23" s="18"/>
      <c r="B23" s="135"/>
      <c r="C23" s="31">
        <f>SUM(C11:C22)</f>
        <v>236068</v>
      </c>
      <c r="D23" s="23"/>
      <c r="E23" s="31">
        <f>SUM(E11:E22)</f>
        <v>191812</v>
      </c>
      <c r="F23" s="23"/>
      <c r="G23" s="31">
        <f>SUM(G11:G22)</f>
        <v>236068</v>
      </c>
      <c r="H23" s="31"/>
      <c r="I23" s="31">
        <f>SUM(I11:I22)</f>
        <v>191812</v>
      </c>
      <c r="K23" s="187"/>
    </row>
    <row r="24" spans="1:11" ht="21.75" customHeight="1">
      <c r="A24" s="38" t="s">
        <v>36</v>
      </c>
      <c r="C24" s="31"/>
      <c r="E24" s="31"/>
      <c r="G24" s="126"/>
      <c r="H24" s="31"/>
      <c r="I24" s="126"/>
    </row>
    <row r="25" spans="1:11" ht="21.75" customHeight="1">
      <c r="A25" s="29" t="s">
        <v>30</v>
      </c>
      <c r="C25" s="32">
        <v>58786</v>
      </c>
      <c r="E25" s="32">
        <v>26318</v>
      </c>
      <c r="G25" s="32">
        <v>58786</v>
      </c>
      <c r="H25" s="32"/>
      <c r="I25" s="127">
        <v>26318</v>
      </c>
    </row>
    <row r="26" spans="1:11" ht="21.75" customHeight="1">
      <c r="A26" s="87" t="s">
        <v>81</v>
      </c>
      <c r="C26" s="32">
        <v>-762</v>
      </c>
      <c r="D26" s="32"/>
      <c r="E26" s="32">
        <v>-17508</v>
      </c>
      <c r="F26" s="32"/>
      <c r="G26" s="32">
        <v>-762</v>
      </c>
      <c r="H26" s="32"/>
      <c r="I26" s="32">
        <v>-17508</v>
      </c>
    </row>
    <row r="27" spans="1:11" ht="21.75" customHeight="1">
      <c r="A27" s="29" t="s">
        <v>31</v>
      </c>
      <c r="C27" s="32">
        <v>-44713</v>
      </c>
      <c r="E27" s="32">
        <v>-7104</v>
      </c>
      <c r="G27" s="32">
        <v>-44713</v>
      </c>
      <c r="H27" s="32"/>
      <c r="I27" s="127">
        <v>-7104</v>
      </c>
    </row>
    <row r="28" spans="1:11" ht="21.75" customHeight="1">
      <c r="A28" s="87" t="s">
        <v>71</v>
      </c>
      <c r="C28" s="32">
        <v>-29304</v>
      </c>
      <c r="E28" s="32">
        <v>-77931</v>
      </c>
      <c r="G28" s="32">
        <v>-29304</v>
      </c>
      <c r="H28" s="32"/>
      <c r="I28" s="127">
        <v>-77931</v>
      </c>
    </row>
    <row r="29" spans="1:11" ht="21.75" customHeight="1">
      <c r="A29" s="87" t="s">
        <v>98</v>
      </c>
      <c r="C29" s="32">
        <v>1096</v>
      </c>
      <c r="E29" s="32">
        <v>-656</v>
      </c>
      <c r="G29" s="32">
        <v>1096</v>
      </c>
      <c r="H29" s="32"/>
      <c r="I29" s="32">
        <v>-656</v>
      </c>
    </row>
    <row r="30" spans="1:11" ht="21.75" customHeight="1">
      <c r="A30" s="29" t="s">
        <v>10</v>
      </c>
      <c r="C30" s="90">
        <v>-57</v>
      </c>
      <c r="E30" s="90">
        <v>-26</v>
      </c>
      <c r="G30" s="90">
        <v>-57</v>
      </c>
      <c r="H30" s="32"/>
      <c r="I30" s="90">
        <v>-26</v>
      </c>
    </row>
    <row r="31" spans="1:11" ht="21.75" customHeight="1">
      <c r="A31" s="29" t="s">
        <v>16</v>
      </c>
      <c r="C31" s="89">
        <v>29026</v>
      </c>
      <c r="E31" s="89">
        <v>14176</v>
      </c>
      <c r="G31" s="89">
        <v>29026</v>
      </c>
      <c r="H31" s="32"/>
      <c r="I31" s="89">
        <v>14176</v>
      </c>
    </row>
    <row r="32" spans="1:11" ht="21.75" customHeight="1">
      <c r="A32" s="87" t="s">
        <v>82</v>
      </c>
      <c r="C32" s="88">
        <v>-14436</v>
      </c>
      <c r="D32" s="25"/>
      <c r="E32" s="88">
        <v>-10505</v>
      </c>
      <c r="F32" s="25"/>
      <c r="G32" s="88">
        <v>-14436</v>
      </c>
      <c r="H32" s="33"/>
      <c r="I32" s="88">
        <v>-10505</v>
      </c>
    </row>
    <row r="33" spans="1:9" ht="21.75" customHeight="1">
      <c r="A33" s="87" t="s">
        <v>83</v>
      </c>
      <c r="C33" s="125"/>
      <c r="D33" s="25"/>
      <c r="E33" s="125"/>
      <c r="F33" s="25"/>
      <c r="G33" s="125"/>
      <c r="H33" s="34"/>
      <c r="I33" s="125"/>
    </row>
    <row r="34" spans="1:9" ht="21.75" customHeight="1">
      <c r="A34" s="87" t="s">
        <v>95</v>
      </c>
      <c r="C34" s="190">
        <v>2347</v>
      </c>
      <c r="D34" s="25"/>
      <c r="E34" s="190">
        <v>2150</v>
      </c>
      <c r="F34" s="25"/>
      <c r="G34" s="190">
        <v>2347</v>
      </c>
      <c r="H34" s="34"/>
      <c r="I34" s="190">
        <v>2150</v>
      </c>
    </row>
    <row r="35" spans="1:9" ht="21.75" customHeight="1">
      <c r="A35" s="87" t="s">
        <v>108</v>
      </c>
      <c r="C35" s="33">
        <f>SUM(C23:C34)</f>
        <v>238051</v>
      </c>
      <c r="D35" s="25"/>
      <c r="E35" s="33">
        <f>SUM(E23:E34)</f>
        <v>120726</v>
      </c>
      <c r="F35" s="25"/>
      <c r="G35" s="33">
        <f>SUM(G23:G34)</f>
        <v>238051</v>
      </c>
      <c r="H35" s="33"/>
      <c r="I35" s="33">
        <f>SUM(I23:I34)</f>
        <v>120726</v>
      </c>
    </row>
    <row r="36" spans="1:9" ht="21.75" customHeight="1">
      <c r="A36" s="87" t="s">
        <v>92</v>
      </c>
      <c r="C36" s="35">
        <v>-82</v>
      </c>
      <c r="E36" s="35">
        <v>-83</v>
      </c>
      <c r="G36" s="35">
        <v>-82</v>
      </c>
      <c r="H36" s="32"/>
      <c r="I36" s="35">
        <v>-83</v>
      </c>
    </row>
    <row r="37" spans="1:9" s="36" customFormat="1" ht="21.75" customHeight="1">
      <c r="A37" s="18" t="s">
        <v>87</v>
      </c>
      <c r="B37" s="135"/>
      <c r="C37" s="97">
        <f>SUM(C35:C36)</f>
        <v>237969</v>
      </c>
      <c r="E37" s="97">
        <f>SUM(E35:E36)</f>
        <v>120643</v>
      </c>
      <c r="G37" s="97">
        <f>SUM(G35:G36)</f>
        <v>237969</v>
      </c>
      <c r="H37" s="40"/>
      <c r="I37" s="97">
        <f>SUM(I35:I36)</f>
        <v>120643</v>
      </c>
    </row>
    <row r="38" spans="1:9" s="36" customFormat="1" ht="21.75" customHeight="1">
      <c r="A38" s="18"/>
      <c r="B38" s="135"/>
      <c r="C38" s="39"/>
      <c r="E38" s="39"/>
      <c r="G38" s="39"/>
      <c r="H38" s="40"/>
      <c r="I38" s="39"/>
    </row>
    <row r="39" spans="1:9" s="64" customFormat="1" ht="22.5" customHeight="1">
      <c r="A39" s="3" t="s">
        <v>61</v>
      </c>
      <c r="B39" s="130"/>
      <c r="C39" s="71"/>
      <c r="E39" s="71"/>
      <c r="G39" s="71"/>
      <c r="I39" s="71"/>
    </row>
    <row r="40" spans="1:9" ht="22.5" customHeight="1">
      <c r="A40" s="21" t="s">
        <v>76</v>
      </c>
      <c r="B40" s="136"/>
      <c r="C40" s="128"/>
      <c r="D40" s="128"/>
      <c r="E40" s="128"/>
      <c r="F40" s="128"/>
      <c r="G40" s="128"/>
      <c r="H40" s="128"/>
      <c r="I40" s="128"/>
    </row>
    <row r="41" spans="1:9" ht="21.75" customHeight="1">
      <c r="A41" s="3"/>
      <c r="B41" s="136"/>
      <c r="C41" s="128"/>
      <c r="D41" s="128"/>
      <c r="E41" s="128"/>
      <c r="F41" s="128"/>
      <c r="G41" s="128"/>
      <c r="H41" s="128"/>
      <c r="I41" s="128"/>
    </row>
    <row r="42" spans="1:9" s="9" customFormat="1" ht="21.75">
      <c r="A42" s="12"/>
      <c r="B42" s="133"/>
      <c r="D42" s="73" t="s">
        <v>48</v>
      </c>
      <c r="F42" s="62"/>
      <c r="G42" s="207"/>
      <c r="H42" s="207"/>
      <c r="I42" s="207"/>
    </row>
    <row r="43" spans="1:9" s="9" customFormat="1" ht="21.75">
      <c r="A43" s="12"/>
      <c r="B43" s="133"/>
      <c r="D43" s="73" t="s">
        <v>47</v>
      </c>
      <c r="F43" s="62"/>
      <c r="G43" s="207" t="s">
        <v>46</v>
      </c>
      <c r="H43" s="207"/>
      <c r="I43" s="207"/>
    </row>
    <row r="44" spans="1:9" s="9" customFormat="1" ht="21.75">
      <c r="A44" s="12"/>
      <c r="B44" s="133"/>
      <c r="C44" s="215" t="s">
        <v>77</v>
      </c>
      <c r="D44" s="215"/>
      <c r="E44" s="215"/>
      <c r="F44" s="62"/>
      <c r="G44" s="216" t="s">
        <v>77</v>
      </c>
      <c r="H44" s="216"/>
      <c r="I44" s="216"/>
    </row>
    <row r="45" spans="1:9" s="9" customFormat="1" ht="21.75">
      <c r="A45" s="12"/>
      <c r="B45" s="133"/>
      <c r="C45" s="208" t="s">
        <v>86</v>
      </c>
      <c r="D45" s="209"/>
      <c r="E45" s="209"/>
      <c r="F45" s="62"/>
      <c r="G45" s="208" t="s">
        <v>86</v>
      </c>
      <c r="H45" s="209"/>
      <c r="I45" s="209"/>
    </row>
    <row r="46" spans="1:9" s="9" customFormat="1" ht="21.75">
      <c r="A46" s="12"/>
      <c r="B46" s="54" t="s">
        <v>8</v>
      </c>
      <c r="C46" s="92" t="s">
        <v>135</v>
      </c>
      <c r="D46" s="28"/>
      <c r="E46" s="92" t="s">
        <v>121</v>
      </c>
      <c r="G46" s="92" t="s">
        <v>135</v>
      </c>
      <c r="H46" s="28"/>
      <c r="I46" s="92" t="s">
        <v>121</v>
      </c>
    </row>
    <row r="47" spans="1:9" ht="22.5" customHeight="1">
      <c r="A47" s="87" t="s">
        <v>88</v>
      </c>
      <c r="B47" s="54"/>
      <c r="C47" s="204" t="s">
        <v>67</v>
      </c>
      <c r="D47" s="204"/>
      <c r="E47" s="204"/>
      <c r="F47" s="204"/>
      <c r="G47" s="204"/>
      <c r="H47" s="204"/>
      <c r="I47" s="204"/>
    </row>
    <row r="48" spans="1:9" ht="22.5" customHeight="1">
      <c r="A48" s="30" t="s">
        <v>5</v>
      </c>
      <c r="C48" s="41"/>
      <c r="E48" s="41"/>
      <c r="G48" s="41"/>
      <c r="H48" s="41"/>
      <c r="I48" s="41"/>
    </row>
    <row r="49" spans="1:12" ht="22.5" customHeight="1">
      <c r="A49" s="87" t="s">
        <v>104</v>
      </c>
      <c r="C49" s="110">
        <v>9997</v>
      </c>
      <c r="E49" s="110">
        <v>129997</v>
      </c>
      <c r="G49" s="110">
        <v>9997</v>
      </c>
      <c r="H49" s="42"/>
      <c r="I49" s="110">
        <v>129997</v>
      </c>
    </row>
    <row r="50" spans="1:12" ht="22.5" customHeight="1">
      <c r="A50" s="87" t="s">
        <v>103</v>
      </c>
      <c r="C50" s="110">
        <v>376</v>
      </c>
      <c r="E50" s="129" t="s">
        <v>94</v>
      </c>
      <c r="G50" s="110">
        <v>376</v>
      </c>
      <c r="H50" s="42"/>
      <c r="I50" s="129" t="s">
        <v>94</v>
      </c>
    </row>
    <row r="51" spans="1:12" ht="22.5" customHeight="1">
      <c r="A51" s="87" t="s">
        <v>116</v>
      </c>
      <c r="C51" s="110">
        <v>-31060</v>
      </c>
      <c r="E51" s="110">
        <v>-25699</v>
      </c>
      <c r="G51" s="110">
        <v>-31060</v>
      </c>
      <c r="H51" s="110"/>
      <c r="I51" s="110">
        <v>-25699</v>
      </c>
    </row>
    <row r="52" spans="1:12" ht="22.5" customHeight="1">
      <c r="A52" s="87" t="s">
        <v>91</v>
      </c>
      <c r="C52" s="129" t="s">
        <v>94</v>
      </c>
      <c r="E52" s="110">
        <v>-18</v>
      </c>
      <c r="G52" s="129" t="s">
        <v>94</v>
      </c>
      <c r="H52" s="110"/>
      <c r="I52" s="110">
        <v>-18</v>
      </c>
    </row>
    <row r="53" spans="1:12" ht="22.5" customHeight="1">
      <c r="A53" s="87" t="s">
        <v>110</v>
      </c>
      <c r="B53" s="134" t="s">
        <v>127</v>
      </c>
      <c r="C53" s="110">
        <v>500</v>
      </c>
      <c r="E53" s="110">
        <v>500</v>
      </c>
      <c r="G53" s="110">
        <v>500</v>
      </c>
      <c r="H53" s="110"/>
      <c r="I53" s="110">
        <v>500</v>
      </c>
    </row>
    <row r="54" spans="1:12" ht="22.5" customHeight="1">
      <c r="A54" s="87" t="s">
        <v>35</v>
      </c>
      <c r="C54" s="110">
        <v>893</v>
      </c>
      <c r="E54" s="110">
        <v>1100</v>
      </c>
      <c r="G54" s="110">
        <v>893</v>
      </c>
      <c r="H54" s="41"/>
      <c r="I54" s="110">
        <v>1100</v>
      </c>
    </row>
    <row r="55" spans="1:12" s="36" customFormat="1" ht="22.5" customHeight="1">
      <c r="A55" s="18" t="s">
        <v>144</v>
      </c>
      <c r="B55" s="135"/>
      <c r="C55" s="47">
        <f>SUM(C49:C54)</f>
        <v>-19294</v>
      </c>
      <c r="E55" s="47">
        <f>SUM(E49:E54)</f>
        <v>105880</v>
      </c>
      <c r="G55" s="47">
        <f>SUM(G49:G54)</f>
        <v>-19294</v>
      </c>
      <c r="H55" s="43"/>
      <c r="I55" s="47">
        <f>SUM(I49:I54)</f>
        <v>105880</v>
      </c>
    </row>
    <row r="56" spans="1:12" ht="22.5" customHeight="1">
      <c r="A56" s="18"/>
      <c r="C56" s="34"/>
      <c r="E56" s="34"/>
      <c r="G56" s="34"/>
      <c r="H56" s="34"/>
      <c r="I56" s="34"/>
    </row>
    <row r="57" spans="1:12" ht="22.5" customHeight="1">
      <c r="A57" s="18" t="s">
        <v>89</v>
      </c>
      <c r="C57" s="37">
        <f>+C55+C37</f>
        <v>218675</v>
      </c>
      <c r="D57" s="36"/>
      <c r="E57" s="37">
        <f>+E55+E37</f>
        <v>226523</v>
      </c>
      <c r="F57" s="36"/>
      <c r="G57" s="37">
        <f>+G55+G37</f>
        <v>218675</v>
      </c>
      <c r="H57" s="37"/>
      <c r="I57" s="37">
        <f>+I55+I37</f>
        <v>226523</v>
      </c>
    </row>
    <row r="58" spans="1:12" ht="22.5" customHeight="1">
      <c r="A58" s="108" t="s">
        <v>105</v>
      </c>
      <c r="C58" s="84">
        <f>'BS-3-4'!E11</f>
        <v>583375</v>
      </c>
      <c r="E58" s="84">
        <v>671051</v>
      </c>
      <c r="G58" s="84">
        <f>'BS-3-4'!I11</f>
        <v>583375</v>
      </c>
      <c r="H58" s="31"/>
      <c r="I58" s="84">
        <v>671051</v>
      </c>
      <c r="J58" s="163"/>
    </row>
    <row r="59" spans="1:12" ht="22.5" customHeight="1" thickBot="1">
      <c r="A59" s="45" t="s">
        <v>106</v>
      </c>
      <c r="C59" s="46">
        <f>+C58+C57</f>
        <v>802050</v>
      </c>
      <c r="E59" s="46">
        <f>+E58+E57</f>
        <v>897574</v>
      </c>
      <c r="G59" s="46">
        <f>+G58+G57</f>
        <v>802050</v>
      </c>
      <c r="H59" s="37"/>
      <c r="I59" s="46">
        <f>+I58+I57</f>
        <v>897574</v>
      </c>
      <c r="J59" s="164"/>
      <c r="K59" s="87"/>
      <c r="L59" s="87"/>
    </row>
    <row r="60" spans="1:12" ht="22.5" customHeight="1" thickTop="1">
      <c r="A60" s="45"/>
      <c r="C60" s="152"/>
      <c r="D60" s="142"/>
      <c r="E60" s="152"/>
      <c r="F60" s="142"/>
      <c r="G60" s="152">
        <f>G59-'BS-3-4'!G12</f>
        <v>424354</v>
      </c>
      <c r="H60" s="37"/>
      <c r="I60" s="152">
        <f>I59-'BS-3-4'!I12</f>
        <v>509881</v>
      </c>
      <c r="J60" s="163"/>
    </row>
    <row r="61" spans="1:12" ht="22.5" customHeight="1">
      <c r="A61" s="76" t="s">
        <v>55</v>
      </c>
      <c r="B61" s="137"/>
      <c r="C61" s="78"/>
      <c r="D61" s="77"/>
      <c r="E61" s="78"/>
      <c r="F61" s="79"/>
      <c r="G61" s="78"/>
      <c r="H61" s="37"/>
      <c r="I61" s="78"/>
    </row>
    <row r="62" spans="1:12" ht="22.5" customHeight="1">
      <c r="A62" s="91" t="s">
        <v>113</v>
      </c>
      <c r="B62" s="137"/>
      <c r="C62" s="88">
        <v>34312</v>
      </c>
      <c r="D62" s="81"/>
      <c r="E62" s="88">
        <v>25779</v>
      </c>
      <c r="F62" s="32"/>
      <c r="G62" s="88">
        <v>34312</v>
      </c>
      <c r="H62" s="32"/>
      <c r="I62" s="88">
        <v>25779</v>
      </c>
    </row>
    <row r="63" spans="1:12" ht="22.5" customHeight="1">
      <c r="A63" s="80" t="s">
        <v>134</v>
      </c>
      <c r="B63" s="137"/>
      <c r="C63" s="23"/>
      <c r="E63" s="23"/>
      <c r="G63" s="23"/>
      <c r="H63" s="23"/>
      <c r="I63" s="23"/>
    </row>
    <row r="64" spans="1:12" ht="22.5" customHeight="1">
      <c r="A64" s="196" t="s">
        <v>133</v>
      </c>
      <c r="B64" s="137"/>
      <c r="C64" s="33">
        <v>39</v>
      </c>
      <c r="D64" s="81"/>
      <c r="E64" s="33">
        <v>763</v>
      </c>
      <c r="F64" s="32"/>
      <c r="G64" s="33">
        <v>39</v>
      </c>
      <c r="H64" s="32"/>
      <c r="I64" s="33">
        <v>763</v>
      </c>
    </row>
    <row r="65" spans="1:9" ht="22.5" customHeight="1">
      <c r="A65" s="80" t="s">
        <v>114</v>
      </c>
      <c r="B65" s="137"/>
      <c r="C65" s="33">
        <v>-3291</v>
      </c>
      <c r="D65" s="81"/>
      <c r="E65" s="33">
        <v>-843</v>
      </c>
      <c r="F65" s="32"/>
      <c r="G65" s="33">
        <v>-3291</v>
      </c>
      <c r="H65" s="32"/>
      <c r="I65" s="33">
        <v>-843</v>
      </c>
    </row>
    <row r="66" spans="1:9" ht="22.5" customHeight="1" thickBot="1">
      <c r="A66" s="82"/>
      <c r="B66" s="137"/>
      <c r="C66" s="50">
        <f>SUM(C62:C65)</f>
        <v>31060</v>
      </c>
      <c r="D66" s="81"/>
      <c r="E66" s="50">
        <f>SUM(E62:E65)</f>
        <v>25699</v>
      </c>
      <c r="F66" s="32"/>
      <c r="G66" s="50">
        <f>SUM(G62:G65)</f>
        <v>31060</v>
      </c>
      <c r="H66" s="32"/>
      <c r="I66" s="50">
        <f>SUM(I62:I65)</f>
        <v>25699</v>
      </c>
    </row>
    <row r="67" spans="1:9" ht="22.5" customHeight="1" thickTop="1">
      <c r="A67" s="82"/>
      <c r="B67" s="137"/>
      <c r="C67" s="39"/>
      <c r="D67" s="81"/>
      <c r="E67" s="39"/>
      <c r="F67" s="37"/>
      <c r="G67" s="39"/>
      <c r="H67" s="37"/>
      <c r="I67" s="39"/>
    </row>
    <row r="74" spans="1:9" ht="22.5" customHeight="1">
      <c r="C74" s="141"/>
      <c r="D74" s="142"/>
      <c r="E74" s="141"/>
      <c r="F74" s="142"/>
      <c r="G74" s="141"/>
      <c r="H74" s="141"/>
      <c r="I74" s="141"/>
    </row>
  </sheetData>
  <mergeCells count="13">
    <mergeCell ref="C47:I47"/>
    <mergeCell ref="G45:I45"/>
    <mergeCell ref="C9:I9"/>
    <mergeCell ref="G5:I5"/>
    <mergeCell ref="C6:E6"/>
    <mergeCell ref="G6:I6"/>
    <mergeCell ref="C7:E7"/>
    <mergeCell ref="G7:I7"/>
    <mergeCell ref="G42:I42"/>
    <mergeCell ref="G43:I43"/>
    <mergeCell ref="C44:E44"/>
    <mergeCell ref="G44:I44"/>
    <mergeCell ref="C45:E45"/>
  </mergeCells>
  <pageMargins left="0.8" right="0.8" top="0.48" bottom="0.5" header="0.5" footer="0.5"/>
  <pageSetup paperSize="9" scale="88" firstPageNumber="10" orientation="portrait" useFirstPageNumber="1" r:id="rId1"/>
  <headerFooter>
    <oddFooter>&amp;Lหมายเหตุประกอบงบการเงินระหว่างกาลเป็นส่วนหนึ่งของงบการเงินแบบย่อนี้
&amp;C&amp;P</oddFooter>
  </headerFooter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PL5</vt:lpstr>
      <vt:lpstr>BS-3-4</vt:lpstr>
      <vt:lpstr>SH6</vt:lpstr>
      <vt:lpstr>SH7</vt:lpstr>
      <vt:lpstr>SH8</vt:lpstr>
      <vt:lpstr>SH9 </vt:lpstr>
      <vt:lpstr>Cashflow-10-11</vt:lpstr>
      <vt:lpstr>'BS-3-4'!Print_Area</vt:lpstr>
      <vt:lpstr>'Cashflow-10-11'!Print_Area</vt:lpstr>
      <vt:lpstr>'PL5'!Print_Area</vt:lpstr>
      <vt:lpstr>'SH6'!Print_Area</vt:lpstr>
      <vt:lpstr>'SH7'!Print_Area</vt:lpstr>
      <vt:lpstr>'SH8'!Print_Area</vt:lpstr>
      <vt:lpstr>'SH9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xxxxxx</dc:creator>
  <cp:lastModifiedBy>yupapan</cp:lastModifiedBy>
  <cp:lastPrinted>2023-05-08T03:04:56Z</cp:lastPrinted>
  <dcterms:created xsi:type="dcterms:W3CDTF">1998-07-15T07:18:25Z</dcterms:created>
  <dcterms:modified xsi:type="dcterms:W3CDTF">2023-05-13T08:49:04Z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